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lgaš\Desktop\ACER\Čičava\ZŠ\ZŠ 2019\"/>
    </mc:Choice>
  </mc:AlternateContent>
  <bookViews>
    <workbookView xWindow="0" yWindow="0" windowWidth="17970" windowHeight="7890" activeTab="4"/>
  </bookViews>
  <sheets>
    <sheet name="Rekapitulácia" sheetId="1" r:id="rId1"/>
    <sheet name="Krycí list stavby" sheetId="2" r:id="rId2"/>
    <sheet name="Kryci_list 14212" sheetId="3" r:id="rId3"/>
    <sheet name="Rekap 14212" sheetId="4" r:id="rId4"/>
    <sheet name="SO 14212" sheetId="5" r:id="rId5"/>
  </sheets>
  <definedNames>
    <definedName name="_xlnm.Print_Titles" localSheetId="3">'Rekap 14212'!$9:$9</definedName>
    <definedName name="_xlnm.Print_Titles" localSheetId="4">'SO 14212'!$8:$8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2" l="1"/>
  <c r="E18" i="2"/>
  <c r="D18" i="2"/>
  <c r="E17" i="2"/>
  <c r="E16" i="2"/>
  <c r="F8" i="1"/>
  <c r="J16" i="2" s="1"/>
  <c r="D8" i="1"/>
  <c r="J18" i="2" s="1"/>
  <c r="E7" i="1"/>
  <c r="E8" i="1" s="1"/>
  <c r="J17" i="2" s="1"/>
  <c r="J17" i="3"/>
  <c r="K7" i="1"/>
  <c r="I30" i="3"/>
  <c r="J30" i="3" s="1"/>
  <c r="Z58" i="5"/>
  <c r="E18" i="4"/>
  <c r="V55" i="5"/>
  <c r="V57" i="5" s="1"/>
  <c r="F19" i="4" s="1"/>
  <c r="M55" i="5"/>
  <c r="C18" i="4" s="1"/>
  <c r="K54" i="5"/>
  <c r="J54" i="5"/>
  <c r="L54" i="5"/>
  <c r="I54" i="5"/>
  <c r="K53" i="5"/>
  <c r="J53" i="5"/>
  <c r="L53" i="5"/>
  <c r="I53" i="5"/>
  <c r="K52" i="5"/>
  <c r="J52" i="5"/>
  <c r="L52" i="5"/>
  <c r="I52" i="5"/>
  <c r="K51" i="5"/>
  <c r="J51" i="5"/>
  <c r="L51" i="5"/>
  <c r="I51" i="5"/>
  <c r="K50" i="5"/>
  <c r="J50" i="5"/>
  <c r="L50" i="5"/>
  <c r="I50" i="5"/>
  <c r="K49" i="5"/>
  <c r="J49" i="5"/>
  <c r="L49" i="5"/>
  <c r="I49" i="5"/>
  <c r="K48" i="5"/>
  <c r="J48" i="5"/>
  <c r="L48" i="5"/>
  <c r="I48" i="5"/>
  <c r="K47" i="5"/>
  <c r="J47" i="5"/>
  <c r="L47" i="5"/>
  <c r="I47" i="5"/>
  <c r="K46" i="5"/>
  <c r="J46" i="5"/>
  <c r="L46" i="5"/>
  <c r="I46" i="5"/>
  <c r="K45" i="5"/>
  <c r="J45" i="5"/>
  <c r="S45" i="5"/>
  <c r="S55" i="5" s="1"/>
  <c r="F18" i="4" s="1"/>
  <c r="L45" i="5"/>
  <c r="L55" i="5" s="1"/>
  <c r="B18" i="4" s="1"/>
  <c r="I45" i="5"/>
  <c r="F17" i="4"/>
  <c r="S42" i="5"/>
  <c r="P42" i="5"/>
  <c r="E17" i="4" s="1"/>
  <c r="H42" i="5"/>
  <c r="M42" i="5"/>
  <c r="C17" i="4" s="1"/>
  <c r="K41" i="5"/>
  <c r="J41" i="5"/>
  <c r="L41" i="5"/>
  <c r="I41" i="5"/>
  <c r="K40" i="5"/>
  <c r="J40" i="5"/>
  <c r="L40" i="5"/>
  <c r="I40" i="5"/>
  <c r="K39" i="5"/>
  <c r="J39" i="5"/>
  <c r="L39" i="5"/>
  <c r="I39" i="5"/>
  <c r="K38" i="5"/>
  <c r="J38" i="5"/>
  <c r="L38" i="5"/>
  <c r="L42" i="5" s="1"/>
  <c r="B17" i="4" s="1"/>
  <c r="I38" i="5"/>
  <c r="I42" i="5" s="1"/>
  <c r="D17" i="4" s="1"/>
  <c r="E16" i="4"/>
  <c r="C16" i="4"/>
  <c r="P35" i="5"/>
  <c r="H35" i="5"/>
  <c r="M35" i="5"/>
  <c r="M57" i="5" s="1"/>
  <c r="C19" i="4" s="1"/>
  <c r="E17" i="3" s="1"/>
  <c r="K34" i="5"/>
  <c r="J34" i="5"/>
  <c r="L34" i="5"/>
  <c r="I34" i="5"/>
  <c r="K33" i="5"/>
  <c r="J33" i="5"/>
  <c r="L33" i="5"/>
  <c r="I33" i="5"/>
  <c r="K32" i="5"/>
  <c r="J32" i="5"/>
  <c r="L32" i="5"/>
  <c r="I32" i="5"/>
  <c r="K31" i="5"/>
  <c r="J31" i="5"/>
  <c r="S31" i="5"/>
  <c r="L31" i="5"/>
  <c r="I31" i="5"/>
  <c r="K30" i="5"/>
  <c r="J30" i="5"/>
  <c r="L30" i="5"/>
  <c r="I30" i="5"/>
  <c r="I35" i="5" s="1"/>
  <c r="D16" i="4" s="1"/>
  <c r="F12" i="4"/>
  <c r="S24" i="5"/>
  <c r="P24" i="5"/>
  <c r="E12" i="4" s="1"/>
  <c r="H24" i="5"/>
  <c r="M24" i="5"/>
  <c r="C12" i="4" s="1"/>
  <c r="K23" i="5"/>
  <c r="J23" i="5"/>
  <c r="L23" i="5"/>
  <c r="I23" i="5"/>
  <c r="K22" i="5"/>
  <c r="J22" i="5"/>
  <c r="L22" i="5"/>
  <c r="I22" i="5"/>
  <c r="K21" i="5"/>
  <c r="J21" i="5"/>
  <c r="L21" i="5"/>
  <c r="I21" i="5"/>
  <c r="K20" i="5"/>
  <c r="J20" i="5"/>
  <c r="L20" i="5"/>
  <c r="L24" i="5" s="1"/>
  <c r="B12" i="4" s="1"/>
  <c r="I20" i="5"/>
  <c r="I24" i="5" s="1"/>
  <c r="D12" i="4" s="1"/>
  <c r="E11" i="4"/>
  <c r="C11" i="4"/>
  <c r="S17" i="5"/>
  <c r="P17" i="5"/>
  <c r="P26" i="5" s="1"/>
  <c r="E13" i="4" s="1"/>
  <c r="H17" i="5"/>
  <c r="M17" i="5"/>
  <c r="K16" i="5"/>
  <c r="J16" i="5"/>
  <c r="L16" i="5"/>
  <c r="I16" i="5"/>
  <c r="K15" i="5"/>
  <c r="J15" i="5"/>
  <c r="L15" i="5"/>
  <c r="I15" i="5"/>
  <c r="K14" i="5"/>
  <c r="J14" i="5"/>
  <c r="L14" i="5"/>
  <c r="I14" i="5"/>
  <c r="K13" i="5"/>
  <c r="J13" i="5"/>
  <c r="L13" i="5"/>
  <c r="I13" i="5"/>
  <c r="K12" i="5"/>
  <c r="J12" i="5"/>
  <c r="L12" i="5"/>
  <c r="I12" i="5"/>
  <c r="K11" i="5"/>
  <c r="K58" i="5" s="1"/>
  <c r="J11" i="5"/>
  <c r="L11" i="5"/>
  <c r="I11" i="5"/>
  <c r="J20" i="3"/>
  <c r="I55" i="5" l="1"/>
  <c r="D18" i="4" s="1"/>
  <c r="J20" i="2"/>
  <c r="L17" i="5"/>
  <c r="B11" i="4" s="1"/>
  <c r="H26" i="5"/>
  <c r="M26" i="5"/>
  <c r="C13" i="4" s="1"/>
  <c r="E16" i="3" s="1"/>
  <c r="S26" i="5"/>
  <c r="F13" i="4" s="1"/>
  <c r="L35" i="5"/>
  <c r="B16" i="4" s="1"/>
  <c r="S35" i="5"/>
  <c r="F16" i="4" s="1"/>
  <c r="I57" i="5"/>
  <c r="D19" i="4" s="1"/>
  <c r="F17" i="3" s="1"/>
  <c r="F17" i="2" s="1"/>
  <c r="H58" i="5"/>
  <c r="V58" i="5"/>
  <c r="F21" i="4" s="1"/>
  <c r="I17" i="5"/>
  <c r="D11" i="4" s="1"/>
  <c r="F11" i="4"/>
  <c r="I26" i="5"/>
  <c r="D13" i="4" s="1"/>
  <c r="F16" i="3" s="1"/>
  <c r="F16" i="2" s="1"/>
  <c r="L26" i="5"/>
  <c r="B13" i="4" s="1"/>
  <c r="D16" i="3" s="1"/>
  <c r="D16" i="2" s="1"/>
  <c r="H57" i="5"/>
  <c r="J24" i="3"/>
  <c r="J24" i="2" s="1"/>
  <c r="F20" i="3"/>
  <c r="F24" i="3"/>
  <c r="F24" i="2" s="1"/>
  <c r="J22" i="3"/>
  <c r="J22" i="2" s="1"/>
  <c r="F23" i="3" l="1"/>
  <c r="F23" i="2" s="1"/>
  <c r="F22" i="3"/>
  <c r="F22" i="2" s="1"/>
  <c r="J26" i="2" s="1"/>
  <c r="J23" i="3"/>
  <c r="J23" i="2" s="1"/>
  <c r="F20" i="2"/>
  <c r="L57" i="5"/>
  <c r="B19" i="4" s="1"/>
  <c r="D17" i="3" s="1"/>
  <c r="D17" i="2" s="1"/>
  <c r="S57" i="5"/>
  <c r="E19" i="4" s="1"/>
  <c r="L58" i="5"/>
  <c r="B21" i="4" s="1"/>
  <c r="I58" i="5"/>
  <c r="S58" i="5"/>
  <c r="E21" i="4" s="1"/>
  <c r="M58" i="5"/>
  <c r="C21" i="4" s="1"/>
  <c r="J26" i="3"/>
  <c r="J28" i="3" l="1"/>
  <c r="C7" i="1"/>
  <c r="C8" i="1" s="1"/>
  <c r="J28" i="2"/>
  <c r="D21" i="4"/>
  <c r="B7" i="1"/>
  <c r="I29" i="3"/>
  <c r="J29" i="3" s="1"/>
  <c r="J31" i="3" s="1"/>
  <c r="B8" i="1" l="1"/>
  <c r="G7" i="1"/>
  <c r="G8" i="1" s="1"/>
  <c r="B9" i="1" l="1"/>
  <c r="I29" i="2" l="1"/>
  <c r="J29" i="2" s="1"/>
  <c r="G9" i="1"/>
  <c r="B10" i="1"/>
  <c r="I30" i="2" l="1"/>
  <c r="J30" i="2" s="1"/>
  <c r="J31" i="2" s="1"/>
  <c r="G10" i="1"/>
  <c r="G11" i="1" s="1"/>
</calcChain>
</file>

<file path=xl/sharedStrings.xml><?xml version="1.0" encoding="utf-8"?>
<sst xmlns="http://schemas.openxmlformats.org/spreadsheetml/2006/main" count="305" uniqueCount="158">
  <si>
    <t>Rekapitulácia rozpočtu</t>
  </si>
  <si>
    <t>Stavba Výmena podlahovej krytiny v Základnej škole Čičava</t>
  </si>
  <si>
    <t xml:space="preserve">           Sadzby DPH</t>
  </si>
  <si>
    <t xml:space="preserve">   A   </t>
  </si>
  <si>
    <t xml:space="preserve">   B   </t>
  </si>
  <si>
    <t>Názov objektu</t>
  </si>
  <si>
    <t>ZRN</t>
  </si>
  <si>
    <t>VRN</t>
  </si>
  <si>
    <t>HZS</t>
  </si>
  <si>
    <t>Kompl.čin.</t>
  </si>
  <si>
    <t>Ost. náklady</t>
  </si>
  <si>
    <t>Cena</t>
  </si>
  <si>
    <t>Objekt:   Výmena podlahovej krytiny - ZŠ Čičava</t>
  </si>
  <si>
    <t>Krycí list rozpočtu</t>
  </si>
  <si>
    <t>Stavba  Výmena podlahovej krytiny v Základnej škole Čičava</t>
  </si>
  <si>
    <t xml:space="preserve">Miesto:  </t>
  </si>
  <si>
    <t>Objekt Objekt:   Výmena podlahovej krytiny - ZŠ Čičava</t>
  </si>
  <si>
    <t xml:space="preserve">Ks: </t>
  </si>
  <si>
    <t xml:space="preserve">Zákazka: </t>
  </si>
  <si>
    <t>Spracoval: ing. Ján Halgaš</t>
  </si>
  <si>
    <t xml:space="preserve">Dňa </t>
  </si>
  <si>
    <t>16.07.2019</t>
  </si>
  <si>
    <t>Odberateľ: Obec Čičava</t>
  </si>
  <si>
    <t xml:space="preserve">Projektant: </t>
  </si>
  <si>
    <t xml:space="preserve">Dodávateľ: </t>
  </si>
  <si>
    <t xml:space="preserve">IČO: </t>
  </si>
  <si>
    <t xml:space="preserve">DIČ: </t>
  </si>
  <si>
    <t xml:space="preserve">A </t>
  </si>
  <si>
    <t xml:space="preserve">HSV </t>
  </si>
  <si>
    <t xml:space="preserve">PSV </t>
  </si>
  <si>
    <t xml:space="preserve">MONT </t>
  </si>
  <si>
    <t>Spolu</t>
  </si>
  <si>
    <t xml:space="preserve">B </t>
  </si>
  <si>
    <t>Ďalšie náklady</t>
  </si>
  <si>
    <t xml:space="preserve">Kompletačná činnosť </t>
  </si>
  <si>
    <t xml:space="preserve">HZS </t>
  </si>
  <si>
    <t xml:space="preserve">E </t>
  </si>
  <si>
    <t>Celkové náklady</t>
  </si>
  <si>
    <t>Súčet riadkov 5,10,15,20</t>
  </si>
  <si>
    <t xml:space="preserve">DPH 20% z </t>
  </si>
  <si>
    <t xml:space="preserve">DPH 0% z </t>
  </si>
  <si>
    <t>Spolu v EUR</t>
  </si>
  <si>
    <t xml:space="preserve">F </t>
  </si>
  <si>
    <t xml:space="preserve">C </t>
  </si>
  <si>
    <t>Zariadenie staveniska</t>
  </si>
  <si>
    <t>Územie so sťaž. podmienk.</t>
  </si>
  <si>
    <t>Prevádzkové vplyvy</t>
  </si>
  <si>
    <t>0% z [H+P+M]</t>
  </si>
  <si>
    <t>0% z [H+P]</t>
  </si>
  <si>
    <t xml:space="preserve">D </t>
  </si>
  <si>
    <t>Mimoriadne sťaž.podmienky</t>
  </si>
  <si>
    <t>Horské oblasti</t>
  </si>
  <si>
    <t>Mimostavenisková doprava</t>
  </si>
  <si>
    <t>Montáž</t>
  </si>
  <si>
    <t>Materiál</t>
  </si>
  <si>
    <t>ZRN spolu</t>
  </si>
  <si>
    <t>Odberateľ</t>
  </si>
  <si>
    <t>Dodávateľ</t>
  </si>
  <si>
    <t>Projektant,rozpočtár</t>
  </si>
  <si>
    <t>Oddiel</t>
  </si>
  <si>
    <t>Hmotnosť (T)</t>
  </si>
  <si>
    <t>Suť (T)</t>
  </si>
  <si>
    <t>Dátum: 16.07.2019</t>
  </si>
  <si>
    <t>Prehľad rozpočtových nákladov</t>
  </si>
  <si>
    <t>Práce HSV</t>
  </si>
  <si>
    <t>POVRCHOVÉ ÚPRAVY</t>
  </si>
  <si>
    <t>OSTATNÉ PRÁCE</t>
  </si>
  <si>
    <t>Práce PSV</t>
  </si>
  <si>
    <t>IZOLÁCIE PROTI VODE A VLHKOSTI</t>
  </si>
  <si>
    <t>PODLAHY VLYSOVÉ A PARKETOVÉ</t>
  </si>
  <si>
    <t>PODLAHY POVLAKOVÉ</t>
  </si>
  <si>
    <t>Celkom v EUR</t>
  </si>
  <si>
    <t>Por.č.</t>
  </si>
  <si>
    <t>Cenník</t>
  </si>
  <si>
    <t>Kód položky</t>
  </si>
  <si>
    <t>Názov</t>
  </si>
  <si>
    <t>Mj</t>
  </si>
  <si>
    <t>Množstvo</t>
  </si>
  <si>
    <t>Cena/Mj</t>
  </si>
  <si>
    <t>Cena celkom</t>
  </si>
  <si>
    <t>Hmotnosť/Mj</t>
  </si>
  <si>
    <t>Hmotnosť</t>
  </si>
  <si>
    <t>Suť</t>
  </si>
  <si>
    <t>Zákazka  Výmena podlahovej krytiny v Základnej škole Čičava</t>
  </si>
  <si>
    <t>R/RE</t>
  </si>
  <si>
    <t xml:space="preserve"> 585520001900</t>
  </si>
  <si>
    <t>kg</t>
  </si>
  <si>
    <t xml:space="preserve"> 585520002000</t>
  </si>
  <si>
    <t xml:space="preserve"> 632001051</t>
  </si>
  <si>
    <t xml:space="preserve">Zhotovenie jednonásobného penetračného náteru pre potery a stierky   </t>
  </si>
  <si>
    <t>m2</t>
  </si>
  <si>
    <t xml:space="preserve"> 632452213</t>
  </si>
  <si>
    <t xml:space="preserve">Cementový poter, pevnosti v tlaku 20 MPa, hr. 20 mm   </t>
  </si>
  <si>
    <t xml:space="preserve"> 632452219</t>
  </si>
  <si>
    <t xml:space="preserve">Cementový poter, pevnosti v tlaku 20 MPa, hr. 50 mm   </t>
  </si>
  <si>
    <t xml:space="preserve"> 632452613</t>
  </si>
  <si>
    <t xml:space="preserve">Cementová samonivelizačná stierka, pevnosti v tlaku 20 MPa, hr. 5 mm   </t>
  </si>
  <si>
    <t xml:space="preserve"> 13/B 1</t>
  </si>
  <si>
    <t xml:space="preserve"> 965043341</t>
  </si>
  <si>
    <t xml:space="preserve">Búranie podkladov pod dlažby, liatych dlažieb a mazanín,betón s poterom,teracom hr.do 100 mm, plochy nad 4 m2  -2,20000t   </t>
  </si>
  <si>
    <t>m3</t>
  </si>
  <si>
    <t xml:space="preserve"> 979081111</t>
  </si>
  <si>
    <t xml:space="preserve">Odvoz sutiny a vybúraných hmôt na skládku do 1 km   </t>
  </si>
  <si>
    <t>t</t>
  </si>
  <si>
    <t xml:space="preserve"> 979081121</t>
  </si>
  <si>
    <t xml:space="preserve">Odvoz sutiny a vybúraných hmôt na skládku za každý ďalší 1 km   </t>
  </si>
  <si>
    <t xml:space="preserve"> 979089012</t>
  </si>
  <si>
    <t xml:space="preserve">Poplatok za skladovanie - betón, tehly, dlaždice (17 01 ), ostatné   </t>
  </si>
  <si>
    <t>711/A 1</t>
  </si>
  <si>
    <t xml:space="preserve"> 711111001</t>
  </si>
  <si>
    <t xml:space="preserve">Zhotovenie izolácie proti zemnej vlhkosti vodorovná náterom penetračným za studena   </t>
  </si>
  <si>
    <t xml:space="preserve"> 711141559</t>
  </si>
  <si>
    <t xml:space="preserve">Zhotovenie  izolácie proti zemnej vlhkosti a tlakovej vode vodorovná NAIP pritavením   </t>
  </si>
  <si>
    <t xml:space="preserve"> 998711201</t>
  </si>
  <si>
    <t xml:space="preserve">Presun hmôt pre izoláciu proti vode v objektoch výšky do 6 m   </t>
  </si>
  <si>
    <t>%</t>
  </si>
  <si>
    <t xml:space="preserve"> 246170000900</t>
  </si>
  <si>
    <t xml:space="preserve">Lak asfaltový ALP-PENETRAL SN  alebo ekvivalent    v sudoch   </t>
  </si>
  <si>
    <t xml:space="preserve"> 628310001000</t>
  </si>
  <si>
    <t>Pás asfaltový HYDROBIT V 60 S 35 pre spodné vrstvy hydroizolačných systémov, ICOPAL alebo ekvivalent</t>
  </si>
  <si>
    <t>775/A 2</t>
  </si>
  <si>
    <t xml:space="preserve"> 775511800</t>
  </si>
  <si>
    <t xml:space="preserve">Demontáž lepených drevených podláh parketových, vrátane líšt -0,0150t   </t>
  </si>
  <si>
    <t xml:space="preserve"> 775521800</t>
  </si>
  <si>
    <t xml:space="preserve">Demontáž drevených podláh vlysových, mozaikových, parketových, pribíjaných, vrátane líšt -0,0150t   </t>
  </si>
  <si>
    <t xml:space="preserve"> 611990001400</t>
  </si>
  <si>
    <t xml:space="preserve">Lišta prechodová   </t>
  </si>
  <si>
    <t>m</t>
  </si>
  <si>
    <t xml:space="preserve"> 775413240</t>
  </si>
  <si>
    <t xml:space="preserve">Montáž prechodovej lišty   </t>
  </si>
  <si>
    <t xml:space="preserve"> 776541100</t>
  </si>
  <si>
    <t xml:space="preserve">Lepenie povlakových podláh PVC heterogénnych v pásoch   </t>
  </si>
  <si>
    <t xml:space="preserve"> 998776201</t>
  </si>
  <si>
    <t xml:space="preserve">Presun hmôt pre podlahy povlakové v objektoch výšky do 6 m   </t>
  </si>
  <si>
    <t>775/B 2</t>
  </si>
  <si>
    <t xml:space="preserve"> 776401800</t>
  </si>
  <si>
    <t xml:space="preserve">Demontáž soklíkov alebo líšt   </t>
  </si>
  <si>
    <t xml:space="preserve"> 776511810</t>
  </si>
  <si>
    <t xml:space="preserve">Odstránenie povlakových podláh z nášľapnej plochy lepených bez podložky,  -0,00100t   </t>
  </si>
  <si>
    <t xml:space="preserve"> 283410017900</t>
  </si>
  <si>
    <t xml:space="preserve">Soklová PVC lišta   </t>
  </si>
  <si>
    <t xml:space="preserve"> 284110000100</t>
  </si>
  <si>
    <t xml:space="preserve">Podlaha PVC, hrúbka 2 mm, 0,8 mm nášlap, Topclean PUR   alebo ekvivalent   </t>
  </si>
  <si>
    <t xml:space="preserve"> 776420010</t>
  </si>
  <si>
    <t xml:space="preserve">Lepenie podlahových soklov z PVC   </t>
  </si>
  <si>
    <t xml:space="preserve"> 776990105</t>
  </si>
  <si>
    <t xml:space="preserve">Vysávanie podkladu pred kladením povlakovýck podláh   </t>
  </si>
  <si>
    <t xml:space="preserve"> 776990110</t>
  </si>
  <si>
    <t xml:space="preserve">Penetrovanie podkladu pred kladením povlakových podláh   </t>
  </si>
  <si>
    <t xml:space="preserve"> 776992200</t>
  </si>
  <si>
    <t xml:space="preserve">Príprava podkladu prebrúsením strojne brúskou na betón   </t>
  </si>
  <si>
    <t xml:space="preserve">           Celkom bez DPH</t>
  </si>
  <si>
    <t xml:space="preserve">           DPH 20% z </t>
  </si>
  <si>
    <t xml:space="preserve">           DPH 0% z </t>
  </si>
  <si>
    <t xml:space="preserve">          Celkom v EUR</t>
  </si>
  <si>
    <t>Krycí list stavby</t>
  </si>
  <si>
    <t xml:space="preserve">Penetračný náter na báze disperzie BAUMIT Grund alebo ekvivalent, pre samonivelizačné potery a sierky, 25 kg   </t>
  </si>
  <si>
    <t xml:space="preserve">Penetračný náter s plnivom z kremičitého piesku BAUMIT SuperGrund alebo ekvivalent, pre samonivelizačné potery a sierky, 5 kg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</si>
</sst>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 ###\ ##0.00"/>
    <numFmt numFmtId="165" formatCode="###\ ###\ ##0.0000"/>
    <numFmt numFmtId="166" formatCode="###\ ###\ ##0.00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b/>
      <sz val="10"/>
      <color theme="1"/>
      <name val="Arial CE"/>
      <charset val="238"/>
    </font>
    <font>
      <b/>
      <sz val="8"/>
      <color theme="1"/>
      <name val="Arial CE"/>
      <charset val="238"/>
    </font>
    <font>
      <sz val="8"/>
      <color theme="1"/>
      <name val="Arial CE"/>
      <charset val="238"/>
    </font>
    <font>
      <sz val="9"/>
      <color theme="1"/>
      <name val="Arial CE"/>
      <charset val="238"/>
    </font>
    <font>
      <sz val="9"/>
      <color rgb="FF0000FF"/>
      <name val="Arial CE"/>
      <charset val="238"/>
    </font>
    <font>
      <b/>
      <sz val="9"/>
      <color theme="1"/>
      <name val="Arial CE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color rgb="FFFF0000"/>
      <name val="Arial CE"/>
      <charset val="238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80808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double">
        <color rgb="FF000000"/>
      </top>
      <bottom/>
      <diagonal/>
    </border>
    <border>
      <left/>
      <right style="thin">
        <color rgb="FFFFFFFF"/>
      </right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thin">
        <color rgb="FF808080"/>
      </top>
      <bottom/>
      <diagonal/>
    </border>
    <border>
      <left style="double">
        <color rgb="FF000000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/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/>
      <diagonal/>
    </border>
    <border>
      <left style="thin">
        <color rgb="FFFFFFFF"/>
      </left>
      <right/>
      <top style="thin">
        <color rgb="FF808080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00000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double">
        <color rgb="FF000000"/>
      </right>
      <top/>
      <bottom/>
      <diagonal/>
    </border>
    <border>
      <left style="thin">
        <color rgb="FFFFFFFF"/>
      </left>
      <right style="double">
        <color rgb="FF000000"/>
      </right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/>
      <top style="double">
        <color rgb="FF000000"/>
      </top>
      <bottom style="thin">
        <color rgb="FF808080"/>
      </bottom>
      <diagonal/>
    </border>
    <border>
      <left/>
      <right/>
      <top style="double">
        <color rgb="FF000000"/>
      </top>
      <bottom style="thin">
        <color rgb="FF808080"/>
      </bottom>
      <diagonal/>
    </border>
    <border>
      <left/>
      <right style="double">
        <color rgb="FF00000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/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/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double">
        <color rgb="FF000000"/>
      </right>
      <top style="thin">
        <color rgb="FF80808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/>
      <bottom/>
      <diagonal/>
    </border>
    <border>
      <left style="double">
        <color rgb="FF000000"/>
      </left>
      <right style="thin">
        <color rgb="FF808080"/>
      </right>
      <top style="thin">
        <color rgb="FF808080"/>
      </top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double">
        <color rgb="FF000000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double">
        <color rgb="FF000000"/>
      </right>
      <top style="thin">
        <color rgb="FFFFFFFF"/>
      </top>
      <bottom/>
      <diagonal/>
    </border>
    <border>
      <left/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808080"/>
      </top>
      <bottom style="thin">
        <color rgb="FFFFFFFF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thin">
        <color rgb="FF808080"/>
      </left>
      <right/>
      <top style="double">
        <color rgb="FF000000"/>
      </top>
      <bottom/>
      <diagonal/>
    </border>
    <border>
      <left style="thin">
        <color rgb="FF808080"/>
      </left>
      <right style="thin">
        <color rgb="FF80808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double">
        <color rgb="FF000000"/>
      </bottom>
      <diagonal/>
    </border>
    <border>
      <left/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 style="thin">
        <color rgb="FFFFFFFF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80808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80808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808080"/>
      </right>
      <top/>
      <bottom/>
      <diagonal/>
    </border>
    <border>
      <left style="thin">
        <color rgb="FFFFFFFF"/>
      </left>
      <right style="thin">
        <color rgb="FF808080"/>
      </right>
      <top/>
      <bottom style="double">
        <color rgb="FF000000"/>
      </bottom>
      <diagonal/>
    </border>
    <border>
      <left style="thin">
        <color rgb="FFFFFFFF"/>
      </left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double">
        <color rgb="FF000000"/>
      </right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/>
      <right/>
      <top style="double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80808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/>
      <diagonal/>
    </border>
    <border>
      <left/>
      <right/>
      <top style="thin">
        <color rgb="FF000000"/>
      </top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1" xfId="0" applyFont="1" applyFill="1" applyBorder="1"/>
    <xf numFmtId="0" fontId="3" fillId="0" borderId="1" xfId="0" applyFont="1" applyFill="1" applyBorder="1"/>
    <xf numFmtId="0" fontId="4" fillId="0" borderId="1" xfId="0" applyFont="1" applyFill="1" applyBorder="1"/>
    <xf numFmtId="0" fontId="4" fillId="0" borderId="2" xfId="0" applyFont="1" applyFill="1" applyBorder="1"/>
    <xf numFmtId="0" fontId="1" fillId="0" borderId="2" xfId="0" applyFont="1" applyFill="1" applyBorder="1" applyAlignment="1">
      <alignment horizontal="center"/>
    </xf>
    <xf numFmtId="9" fontId="1" fillId="0" borderId="2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3" fillId="0" borderId="4" xfId="0" applyFont="1" applyFill="1" applyBorder="1"/>
    <xf numFmtId="0" fontId="1" fillId="0" borderId="5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164" fontId="1" fillId="0" borderId="9" xfId="0" applyNumberFormat="1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3" xfId="0" applyFont="1" applyFill="1" applyBorder="1"/>
    <xf numFmtId="0" fontId="1" fillId="0" borderId="15" xfId="0" applyFont="1" applyFill="1" applyBorder="1"/>
    <xf numFmtId="0" fontId="1" fillId="0" borderId="16" xfId="0" applyFont="1" applyFill="1" applyBorder="1"/>
    <xf numFmtId="0" fontId="1" fillId="0" borderId="17" xfId="0" applyFont="1" applyFill="1" applyBorder="1"/>
    <xf numFmtId="0" fontId="1" fillId="0" borderId="18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1" fillId="0" borderId="21" xfId="0" applyFont="1" applyFill="1" applyBorder="1"/>
    <xf numFmtId="0" fontId="1" fillId="0" borderId="23" xfId="0" applyFont="1" applyFill="1" applyBorder="1"/>
    <xf numFmtId="0" fontId="1" fillId="0" borderId="25" xfId="0" applyFont="1" applyFill="1" applyBorder="1"/>
    <xf numFmtId="164" fontId="1" fillId="0" borderId="26" xfId="0" applyNumberFormat="1" applyFont="1" applyFill="1" applyBorder="1"/>
    <xf numFmtId="0" fontId="1" fillId="0" borderId="27" xfId="0" applyFont="1" applyFill="1" applyBorder="1"/>
    <xf numFmtId="0" fontId="1" fillId="0" borderId="28" xfId="0" applyFont="1" applyFill="1" applyBorder="1"/>
    <xf numFmtId="0" fontId="6" fillId="0" borderId="15" xfId="0" applyFont="1" applyFill="1" applyBorder="1"/>
    <xf numFmtId="0" fontId="6" fillId="0" borderId="11" xfId="0" applyFont="1" applyFill="1" applyBorder="1"/>
    <xf numFmtId="0" fontId="6" fillId="0" borderId="8" xfId="0" applyFont="1" applyFill="1" applyBorder="1"/>
    <xf numFmtId="0" fontId="5" fillId="0" borderId="20" xfId="0" applyFont="1" applyFill="1" applyBorder="1"/>
    <xf numFmtId="0" fontId="5" fillId="0" borderId="15" xfId="0" applyFont="1" applyFill="1" applyBorder="1"/>
    <xf numFmtId="0" fontId="5" fillId="0" borderId="8" xfId="0" applyFont="1" applyFill="1" applyBorder="1"/>
    <xf numFmtId="0" fontId="5" fillId="0" borderId="25" xfId="0" applyFont="1" applyFill="1" applyBorder="1"/>
    <xf numFmtId="0" fontId="1" fillId="0" borderId="32" xfId="0" applyFont="1" applyFill="1" applyBorder="1"/>
    <xf numFmtId="0" fontId="1" fillId="0" borderId="33" xfId="0" applyFont="1" applyFill="1" applyBorder="1"/>
    <xf numFmtId="0" fontId="1" fillId="0" borderId="26" xfId="0" applyFont="1" applyFill="1" applyBorder="1"/>
    <xf numFmtId="0" fontId="1" fillId="0" borderId="34" xfId="0" applyFont="1" applyFill="1" applyBorder="1"/>
    <xf numFmtId="0" fontId="1" fillId="0" borderId="35" xfId="0" applyFont="1" applyFill="1" applyBorder="1"/>
    <xf numFmtId="0" fontId="1" fillId="0" borderId="36" xfId="0" applyFont="1" applyFill="1" applyBorder="1"/>
    <xf numFmtId="0" fontId="1" fillId="0" borderId="37" xfId="0" applyFont="1" applyFill="1" applyBorder="1"/>
    <xf numFmtId="0" fontId="1" fillId="0" borderId="38" xfId="0" applyFont="1" applyFill="1" applyBorder="1"/>
    <xf numFmtId="0" fontId="5" fillId="0" borderId="32" xfId="0" applyFont="1" applyFill="1" applyBorder="1"/>
    <xf numFmtId="0" fontId="5" fillId="0" borderId="9" xfId="0" applyFont="1" applyFill="1" applyBorder="1"/>
    <xf numFmtId="0" fontId="4" fillId="0" borderId="42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5" fillId="0" borderId="35" xfId="0" applyFont="1" applyFill="1" applyBorder="1"/>
    <xf numFmtId="0" fontId="5" fillId="0" borderId="33" xfId="0" applyFont="1" applyFill="1" applyBorder="1"/>
    <xf numFmtId="0" fontId="5" fillId="0" borderId="11" xfId="0" applyFont="1" applyFill="1" applyBorder="1"/>
    <xf numFmtId="0" fontId="5" fillId="0" borderId="42" xfId="0" applyFont="1" applyFill="1" applyBorder="1" applyAlignment="1">
      <alignment horizontal="center"/>
    </xf>
    <xf numFmtId="164" fontId="1" fillId="0" borderId="20" xfId="0" applyNumberFormat="1" applyFont="1" applyFill="1" applyBorder="1"/>
    <xf numFmtId="0" fontId="5" fillId="0" borderId="46" xfId="0" applyFont="1" applyFill="1" applyBorder="1" applyAlignment="1">
      <alignment horizontal="center"/>
    </xf>
    <xf numFmtId="0" fontId="5" fillId="0" borderId="47" xfId="0" applyFont="1" applyFill="1" applyBorder="1" applyAlignment="1">
      <alignment horizontal="center"/>
    </xf>
    <xf numFmtId="0" fontId="5" fillId="0" borderId="48" xfId="0" applyFont="1" applyFill="1" applyBorder="1"/>
    <xf numFmtId="0" fontId="5" fillId="0" borderId="50" xfId="0" applyFont="1" applyFill="1" applyBorder="1"/>
    <xf numFmtId="0" fontId="5" fillId="0" borderId="51" xfId="0" applyFont="1" applyFill="1" applyBorder="1"/>
    <xf numFmtId="0" fontId="5" fillId="0" borderId="52" xfId="0" applyFont="1" applyFill="1" applyBorder="1"/>
    <xf numFmtId="0" fontId="1" fillId="0" borderId="52" xfId="0" applyFont="1" applyFill="1" applyBorder="1"/>
    <xf numFmtId="0" fontId="5" fillId="0" borderId="53" xfId="0" applyFont="1" applyFill="1" applyBorder="1"/>
    <xf numFmtId="164" fontId="1" fillId="0" borderId="54" xfId="0" applyNumberFormat="1" applyFont="1" applyFill="1" applyBorder="1"/>
    <xf numFmtId="164" fontId="5" fillId="0" borderId="49" xfId="0" applyNumberFormat="1" applyFont="1" applyFill="1" applyBorder="1"/>
    <xf numFmtId="164" fontId="5" fillId="0" borderId="50" xfId="0" applyNumberFormat="1" applyFont="1" applyFill="1" applyBorder="1"/>
    <xf numFmtId="164" fontId="5" fillId="0" borderId="51" xfId="0" applyNumberFormat="1" applyFont="1" applyFill="1" applyBorder="1"/>
    <xf numFmtId="164" fontId="5" fillId="0" borderId="52" xfId="0" applyNumberFormat="1" applyFont="1" applyFill="1" applyBorder="1"/>
    <xf numFmtId="164" fontId="1" fillId="0" borderId="53" xfId="0" applyNumberFormat="1" applyFont="1" applyFill="1" applyBorder="1"/>
    <xf numFmtId="164" fontId="5" fillId="0" borderId="0" xfId="0" applyNumberFormat="1" applyFont="1" applyFill="1" applyBorder="1"/>
    <xf numFmtId="164" fontId="5" fillId="0" borderId="55" xfId="0" applyNumberFormat="1" applyFont="1" applyFill="1" applyBorder="1"/>
    <xf numFmtId="0" fontId="1" fillId="0" borderId="56" xfId="0" applyFont="1" applyFill="1" applyBorder="1"/>
    <xf numFmtId="0" fontId="1" fillId="0" borderId="57" xfId="0" applyFont="1" applyFill="1" applyBorder="1"/>
    <xf numFmtId="0" fontId="1" fillId="0" borderId="58" xfId="0" applyFont="1" applyFill="1" applyBorder="1"/>
    <xf numFmtId="0" fontId="1" fillId="0" borderId="59" xfId="0" applyFont="1" applyFill="1" applyBorder="1"/>
    <xf numFmtId="164" fontId="1" fillId="0" borderId="21" xfId="0" applyNumberFormat="1" applyFont="1" applyFill="1" applyBorder="1"/>
    <xf numFmtId="164" fontId="1" fillId="0" borderId="55" xfId="0" applyNumberFormat="1" applyFont="1" applyFill="1" applyBorder="1"/>
    <xf numFmtId="164" fontId="5" fillId="0" borderId="61" xfId="0" applyNumberFormat="1" applyFont="1" applyFill="1" applyBorder="1"/>
    <xf numFmtId="164" fontId="1" fillId="0" borderId="61" xfId="0" applyNumberFormat="1" applyFont="1" applyFill="1" applyBorder="1"/>
    <xf numFmtId="0" fontId="4" fillId="0" borderId="63" xfId="0" applyFont="1" applyFill="1" applyBorder="1" applyAlignment="1">
      <alignment horizontal="center"/>
    </xf>
    <xf numFmtId="0" fontId="5" fillId="0" borderId="64" xfId="0" applyFont="1" applyFill="1" applyBorder="1"/>
    <xf numFmtId="0" fontId="5" fillId="0" borderId="65" xfId="0" applyFont="1" applyFill="1" applyBorder="1"/>
    <xf numFmtId="0" fontId="5" fillId="0" borderId="66" xfId="0" applyFont="1" applyFill="1" applyBorder="1" applyAlignment="1">
      <alignment horizontal="center"/>
    </xf>
    <xf numFmtId="0" fontId="5" fillId="0" borderId="67" xfId="0" applyFont="1" applyFill="1" applyBorder="1"/>
    <xf numFmtId="164" fontId="5" fillId="0" borderId="67" xfId="0" applyNumberFormat="1" applyFont="1" applyFill="1" applyBorder="1"/>
    <xf numFmtId="164" fontId="5" fillId="0" borderId="68" xfId="0" applyNumberFormat="1" applyFont="1" applyFill="1" applyBorder="1"/>
    <xf numFmtId="164" fontId="1" fillId="0" borderId="70" xfId="0" applyNumberFormat="1" applyFont="1" applyFill="1" applyBorder="1"/>
    <xf numFmtId="164" fontId="4" fillId="0" borderId="71" xfId="0" applyNumberFormat="1" applyFont="1" applyFill="1" applyBorder="1"/>
    <xf numFmtId="164" fontId="1" fillId="0" borderId="72" xfId="0" applyNumberFormat="1" applyFont="1" applyFill="1" applyBorder="1"/>
    <xf numFmtId="0" fontId="1" fillId="0" borderId="14" xfId="0" applyFont="1" applyFill="1" applyBorder="1"/>
    <xf numFmtId="0" fontId="1" fillId="0" borderId="73" xfId="0" applyFont="1" applyFill="1" applyBorder="1"/>
    <xf numFmtId="0" fontId="1" fillId="0" borderId="74" xfId="0" applyFont="1" applyFill="1" applyBorder="1"/>
    <xf numFmtId="0" fontId="5" fillId="0" borderId="10" xfId="0" applyFont="1" applyFill="1" applyBorder="1"/>
    <xf numFmtId="0" fontId="5" fillId="0" borderId="75" xfId="0" applyFont="1" applyFill="1" applyBorder="1"/>
    <xf numFmtId="164" fontId="5" fillId="0" borderId="76" xfId="0" applyNumberFormat="1" applyFont="1" applyFill="1" applyBorder="1"/>
    <xf numFmtId="164" fontId="4" fillId="0" borderId="77" xfId="0" applyNumberFormat="1" applyFont="1" applyFill="1" applyBorder="1"/>
    <xf numFmtId="164" fontId="4" fillId="0" borderId="78" xfId="0" applyNumberFormat="1" applyFont="1" applyFill="1" applyBorder="1"/>
    <xf numFmtId="0" fontId="4" fillId="0" borderId="79" xfId="0" applyFont="1" applyFill="1" applyBorder="1" applyAlignment="1">
      <alignment horizontal="center"/>
    </xf>
    <xf numFmtId="0" fontId="5" fillId="0" borderId="45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1" fillId="0" borderId="24" xfId="0" applyNumberFormat="1" applyFont="1" applyFill="1" applyBorder="1"/>
    <xf numFmtId="164" fontId="1" fillId="0" borderId="22" xfId="0" applyNumberFormat="1" applyFont="1" applyFill="1" applyBorder="1"/>
    <xf numFmtId="0" fontId="5" fillId="0" borderId="76" xfId="0" applyFont="1" applyFill="1" applyBorder="1"/>
    <xf numFmtId="0" fontId="5" fillId="0" borderId="0" xfId="0" applyFont="1" applyFill="1" applyBorder="1"/>
    <xf numFmtId="0" fontId="5" fillId="0" borderId="55" xfId="0" applyFont="1" applyFill="1" applyBorder="1"/>
    <xf numFmtId="0" fontId="1" fillId="0" borderId="0" xfId="0" applyFont="1" applyFill="1" applyBorder="1"/>
    <xf numFmtId="164" fontId="6" fillId="0" borderId="69" xfId="0" applyNumberFormat="1" applyFont="1" applyFill="1" applyBorder="1"/>
    <xf numFmtId="164" fontId="6" fillId="0" borderId="80" xfId="0" applyNumberFormat="1" applyFont="1" applyFill="1" applyBorder="1"/>
    <xf numFmtId="164" fontId="6" fillId="0" borderId="81" xfId="0" applyNumberFormat="1" applyFont="1" applyFill="1" applyBorder="1"/>
    <xf numFmtId="164" fontId="1" fillId="0" borderId="80" xfId="0" applyNumberFormat="1" applyFont="1" applyFill="1" applyBorder="1"/>
    <xf numFmtId="0" fontId="1" fillId="0" borderId="82" xfId="0" applyFont="1" applyFill="1" applyBorder="1"/>
    <xf numFmtId="164" fontId="5" fillId="0" borderId="83" xfId="0" applyNumberFormat="1" applyFont="1" applyFill="1" applyBorder="1"/>
    <xf numFmtId="0" fontId="1" fillId="0" borderId="84" xfId="0" applyFont="1" applyFill="1" applyBorder="1"/>
    <xf numFmtId="0" fontId="1" fillId="0" borderId="55" xfId="0" applyFont="1" applyFill="1" applyBorder="1"/>
    <xf numFmtId="164" fontId="5" fillId="0" borderId="80" xfId="0" applyNumberFormat="1" applyFont="1" applyFill="1" applyBorder="1"/>
    <xf numFmtId="164" fontId="5" fillId="0" borderId="81" xfId="0" applyNumberFormat="1" applyFont="1" applyFill="1" applyBorder="1"/>
    <xf numFmtId="164" fontId="1" fillId="0" borderId="81" xfId="0" applyNumberFormat="1" applyFont="1" applyFill="1" applyBorder="1"/>
    <xf numFmtId="0" fontId="1" fillId="0" borderId="61" xfId="0" applyFont="1" applyFill="1" applyBorder="1"/>
    <xf numFmtId="0" fontId="5" fillId="0" borderId="61" xfId="0" applyFont="1" applyFill="1" applyBorder="1"/>
    <xf numFmtId="0" fontId="1" fillId="0" borderId="85" xfId="0" applyFont="1" applyFill="1" applyBorder="1"/>
    <xf numFmtId="164" fontId="1" fillId="0" borderId="86" xfId="0" applyNumberFormat="1" applyFont="1" applyFill="1" applyBorder="1"/>
    <xf numFmtId="164" fontId="8" fillId="0" borderId="87" xfId="0" applyNumberFormat="1" applyFont="1" applyFill="1" applyBorder="1"/>
    <xf numFmtId="0" fontId="1" fillId="0" borderId="89" xfId="0" applyFont="1" applyFill="1" applyBorder="1"/>
    <xf numFmtId="0" fontId="1" fillId="0" borderId="90" xfId="0" applyFont="1" applyFill="1" applyBorder="1"/>
    <xf numFmtId="0" fontId="1" fillId="0" borderId="91" xfId="0" applyFont="1" applyFill="1" applyBorder="1"/>
    <xf numFmtId="0" fontId="1" fillId="0" borderId="92" xfId="0" applyFont="1" applyFill="1" applyBorder="1"/>
    <xf numFmtId="0" fontId="1" fillId="0" borderId="93" xfId="0" applyFont="1" applyFill="1" applyBorder="1"/>
    <xf numFmtId="0" fontId="1" fillId="0" borderId="60" xfId="0" applyFont="1" applyFill="1" applyBorder="1"/>
    <xf numFmtId="0" fontId="1" fillId="0" borderId="62" xfId="0" applyFont="1" applyFill="1" applyBorder="1"/>
    <xf numFmtId="0" fontId="5" fillId="0" borderId="5" xfId="0" applyFont="1" applyFill="1" applyBorder="1"/>
    <xf numFmtId="0" fontId="5" fillId="0" borderId="7" xfId="0" applyFont="1" applyFill="1" applyBorder="1"/>
    <xf numFmtId="0" fontId="5" fillId="0" borderId="88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3" fillId="0" borderId="1" xfId="0" applyFont="1" applyBorder="1"/>
    <xf numFmtId="0" fontId="4" fillId="2" borderId="4" xfId="0" applyFont="1" applyFill="1" applyBorder="1"/>
    <xf numFmtId="165" fontId="1" fillId="0" borderId="0" xfId="0" applyNumberFormat="1" applyFont="1"/>
    <xf numFmtId="164" fontId="1" fillId="0" borderId="0" xfId="0" applyNumberFormat="1" applyFont="1"/>
    <xf numFmtId="0" fontId="5" fillId="0" borderId="94" xfId="0" applyFont="1" applyBorder="1"/>
    <xf numFmtId="164" fontId="5" fillId="0" borderId="94" xfId="0" applyNumberFormat="1" applyFont="1" applyBorder="1"/>
    <xf numFmtId="165" fontId="5" fillId="0" borderId="94" xfId="0" applyNumberFormat="1" applyFont="1" applyBorder="1"/>
    <xf numFmtId="0" fontId="9" fillId="0" borderId="0" xfId="0" applyFont="1"/>
    <xf numFmtId="0" fontId="4" fillId="0" borderId="94" xfId="0" applyFont="1" applyBorder="1"/>
    <xf numFmtId="164" fontId="4" fillId="0" borderId="94" xfId="0" applyNumberFormat="1" applyFont="1" applyBorder="1"/>
    <xf numFmtId="0" fontId="5" fillId="0" borderId="0" xfId="0" applyFont="1"/>
    <xf numFmtId="164" fontId="5" fillId="0" borderId="0" xfId="0" applyNumberFormat="1" applyFont="1"/>
    <xf numFmtId="165" fontId="5" fillId="0" borderId="0" xfId="0" applyNumberFormat="1" applyFont="1"/>
    <xf numFmtId="164" fontId="4" fillId="0" borderId="0" xfId="0" applyNumberFormat="1" applyFont="1"/>
    <xf numFmtId="165" fontId="4" fillId="0" borderId="0" xfId="0" applyNumberFormat="1" applyFont="1"/>
    <xf numFmtId="0" fontId="0" fillId="0" borderId="1" xfId="0" applyFill="1" applyBorder="1"/>
    <xf numFmtId="0" fontId="10" fillId="2" borderId="0" xfId="0" applyFont="1" applyFill="1"/>
    <xf numFmtId="0" fontId="10" fillId="0" borderId="0" xfId="0" applyFont="1"/>
    <xf numFmtId="0" fontId="9" fillId="2" borderId="0" xfId="0" applyFont="1" applyFill="1"/>
    <xf numFmtId="0" fontId="1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166" fontId="1" fillId="0" borderId="0" xfId="0" applyNumberFormat="1" applyFont="1"/>
    <xf numFmtId="0" fontId="4" fillId="2" borderId="94" xfId="0" applyFont="1" applyFill="1" applyBorder="1"/>
    <xf numFmtId="0" fontId="0" fillId="0" borderId="4" xfId="0" applyFill="1" applyBorder="1"/>
    <xf numFmtId="0" fontId="11" fillId="2" borderId="94" xfId="0" applyFont="1" applyFill="1" applyBorder="1"/>
    <xf numFmtId="49" fontId="5" fillId="0" borderId="94" xfId="0" applyNumberFormat="1" applyFont="1" applyBorder="1"/>
    <xf numFmtId="166" fontId="5" fillId="0" borderId="94" xfId="0" applyNumberFormat="1" applyFont="1" applyBorder="1"/>
    <xf numFmtId="0" fontId="9" fillId="0" borderId="94" xfId="0" applyFont="1" applyBorder="1"/>
    <xf numFmtId="166" fontId="5" fillId="0" borderId="0" xfId="0" applyNumberFormat="1" applyFont="1"/>
    <xf numFmtId="0" fontId="5" fillId="0" borderId="0" xfId="0" applyFont="1" applyAlignment="1">
      <alignment wrapText="1"/>
    </xf>
    <xf numFmtId="166" fontId="5" fillId="0" borderId="0" xfId="0" applyNumberFormat="1" applyFont="1" applyAlignment="1">
      <alignment wrapText="1"/>
    </xf>
    <xf numFmtId="0" fontId="5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left" wrapText="1"/>
    </xf>
    <xf numFmtId="166" fontId="0" fillId="0" borderId="0" xfId="0" applyNumberFormat="1"/>
    <xf numFmtId="166" fontId="9" fillId="0" borderId="0" xfId="0" applyNumberFormat="1" applyFont="1"/>
    <xf numFmtId="166" fontId="4" fillId="0" borderId="0" xfId="0" applyNumberFormat="1" applyFont="1"/>
    <xf numFmtId="0" fontId="12" fillId="0" borderId="94" xfId="0" applyFont="1" applyBorder="1"/>
    <xf numFmtId="166" fontId="12" fillId="0" borderId="94" xfId="0" applyNumberFormat="1" applyFont="1" applyBorder="1"/>
    <xf numFmtId="164" fontId="12" fillId="0" borderId="94" xfId="0" applyNumberFormat="1" applyFont="1" applyBorder="1"/>
    <xf numFmtId="0" fontId="13" fillId="0" borderId="94" xfId="0" applyFont="1" applyBorder="1"/>
    <xf numFmtId="164" fontId="0" fillId="0" borderId="0" xfId="0" applyNumberFormat="1"/>
    <xf numFmtId="164" fontId="4" fillId="0" borderId="1" xfId="0" applyNumberFormat="1" applyFont="1" applyFill="1" applyBorder="1"/>
    <xf numFmtId="164" fontId="2" fillId="0" borderId="1" xfId="0" applyNumberFormat="1" applyFont="1" applyFill="1" applyBorder="1"/>
    <xf numFmtId="0" fontId="4" fillId="0" borderId="5" xfId="0" applyFont="1" applyFill="1" applyBorder="1"/>
    <xf numFmtId="164" fontId="4" fillId="0" borderId="5" xfId="0" applyNumberFormat="1" applyFont="1" applyFill="1" applyBorder="1"/>
    <xf numFmtId="0" fontId="4" fillId="0" borderId="6" xfId="0" applyFont="1" applyFill="1" applyBorder="1"/>
    <xf numFmtId="164" fontId="4" fillId="0" borderId="6" xfId="0" applyNumberFormat="1" applyFont="1" applyFill="1" applyBorder="1"/>
    <xf numFmtId="0" fontId="5" fillId="0" borderId="95" xfId="0" applyFont="1" applyFill="1" applyBorder="1" applyAlignment="1">
      <alignment horizontal="center"/>
    </xf>
    <xf numFmtId="0" fontId="1" fillId="0" borderId="77" xfId="0" applyFont="1" applyFill="1" applyBorder="1"/>
    <xf numFmtId="0" fontId="1" fillId="0" borderId="96" xfId="0" applyFont="1" applyFill="1" applyBorder="1"/>
    <xf numFmtId="164" fontId="1" fillId="0" borderId="97" xfId="0" applyNumberFormat="1" applyFont="1" applyFill="1" applyBorder="1"/>
    <xf numFmtId="164" fontId="8" fillId="0" borderId="98" xfId="0" applyNumberFormat="1" applyFont="1" applyFill="1" applyBorder="1"/>
    <xf numFmtId="0" fontId="4" fillId="0" borderId="1" xfId="0" applyFont="1" applyFill="1" applyBorder="1"/>
    <xf numFmtId="0" fontId="6" fillId="0" borderId="29" xfId="0" applyFont="1" applyFill="1" applyBorder="1"/>
    <xf numFmtId="0" fontId="6" fillId="0" borderId="30" xfId="0" applyFont="1" applyFill="1" applyBorder="1"/>
    <xf numFmtId="0" fontId="6" fillId="0" borderId="31" xfId="0" applyFont="1" applyFill="1" applyBorder="1"/>
    <xf numFmtId="0" fontId="5" fillId="0" borderId="29" xfId="0" applyFont="1" applyFill="1" applyBorder="1" applyAlignment="1">
      <alignment wrapText="1"/>
    </xf>
    <xf numFmtId="0" fontId="1" fillId="0" borderId="30" xfId="0" applyFont="1" applyFill="1" applyBorder="1" applyAlignment="1">
      <alignment wrapText="1"/>
    </xf>
    <xf numFmtId="0" fontId="1" fillId="0" borderId="31" xfId="0" applyFont="1" applyFill="1" applyBorder="1" applyAlignment="1">
      <alignment wrapText="1"/>
    </xf>
    <xf numFmtId="0" fontId="5" fillId="0" borderId="39" xfId="0" applyFont="1" applyFill="1" applyBorder="1" applyAlignment="1">
      <alignment wrapText="1"/>
    </xf>
    <xf numFmtId="0" fontId="1" fillId="0" borderId="40" xfId="0" applyFont="1" applyFill="1" applyBorder="1" applyAlignment="1">
      <alignment wrapText="1"/>
    </xf>
    <xf numFmtId="0" fontId="1" fillId="0" borderId="41" xfId="0" applyFont="1" applyFill="1" applyBorder="1" applyAlignment="1">
      <alignment wrapText="1"/>
    </xf>
    <xf numFmtId="0" fontId="7" fillId="0" borderId="29" xfId="0" applyFont="1" applyFill="1" applyBorder="1"/>
    <xf numFmtId="0" fontId="7" fillId="0" borderId="30" xfId="0" applyFont="1" applyFill="1" applyBorder="1"/>
    <xf numFmtId="0" fontId="7" fillId="0" borderId="31" xfId="0" applyFont="1" applyFill="1" applyBorder="1"/>
    <xf numFmtId="0" fontId="4" fillId="0" borderId="3" xfId="0" applyFont="1" applyBorder="1" applyAlignment="1">
      <alignment wrapText="1"/>
    </xf>
    <xf numFmtId="0" fontId="1" fillId="0" borderId="89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1" fillId="0" borderId="89" xfId="0" applyFont="1" applyFill="1" applyBorder="1" applyAlignment="1">
      <alignment wrapText="1"/>
    </xf>
    <xf numFmtId="0" fontId="1" fillId="0" borderId="13" xfId="0" applyFont="1" applyFill="1" applyBorder="1" applyAlignment="1">
      <alignment wrapText="1"/>
    </xf>
    <xf numFmtId="4" fontId="5" fillId="0" borderId="0" xfId="0" applyNumberFormat="1" applyFont="1" applyAlignment="1">
      <alignment wrapText="1"/>
    </xf>
    <xf numFmtId="4" fontId="4" fillId="0" borderId="0" xfId="0" applyNumberFormat="1" applyFont="1"/>
    <xf numFmtId="4" fontId="1" fillId="0" borderId="0" xfId="0" applyNumberFormat="1" applyFont="1"/>
    <xf numFmtId="4" fontId="5" fillId="0" borderId="0" xfId="0" applyNumberFormat="1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workbookViewId="0">
      <selection activeCell="A14" sqref="A14:XFD25"/>
    </sheetView>
  </sheetViews>
  <sheetFormatPr defaultColWidth="0" defaultRowHeight="15" x14ac:dyDescent="0.25"/>
  <cols>
    <col min="1" max="1" width="35.7109375" customWidth="1"/>
    <col min="2" max="3" width="15.7109375" customWidth="1"/>
    <col min="4" max="6" width="8.7109375" customWidth="1"/>
    <col min="7" max="7" width="15.7109375" customWidth="1"/>
    <col min="8" max="8" width="3.7109375" customWidth="1"/>
    <col min="9" max="26" width="0" hidden="1" customWidth="1"/>
    <col min="27" max="16384" width="9.140625" hidden="1"/>
  </cols>
  <sheetData>
    <row r="1" spans="1:26" x14ac:dyDescent="0.25">
      <c r="A1" s="3"/>
      <c r="B1" s="3"/>
      <c r="C1" s="3"/>
      <c r="D1" s="3"/>
      <c r="E1" s="3"/>
      <c r="F1" s="3"/>
      <c r="G1" s="3"/>
    </row>
    <row r="2" spans="1:26" x14ac:dyDescent="0.25">
      <c r="A2" s="4" t="s">
        <v>0</v>
      </c>
      <c r="B2" s="3"/>
      <c r="C2" s="3"/>
      <c r="D2" s="3"/>
      <c r="E2" s="3"/>
      <c r="F2" s="6" t="s">
        <v>2</v>
      </c>
      <c r="G2" s="6"/>
    </row>
    <row r="3" spans="1:26" x14ac:dyDescent="0.25">
      <c r="A3" s="3"/>
      <c r="B3" s="3"/>
      <c r="C3" s="3"/>
      <c r="D3" s="3"/>
      <c r="E3" s="3"/>
      <c r="F3" s="7" t="s">
        <v>3</v>
      </c>
      <c r="G3" s="7" t="s">
        <v>4</v>
      </c>
    </row>
    <row r="4" spans="1:26" x14ac:dyDescent="0.25">
      <c r="A4" s="192" t="s">
        <v>1</v>
      </c>
      <c r="B4" s="192"/>
      <c r="C4" s="192"/>
      <c r="D4" s="192"/>
      <c r="E4" s="192"/>
      <c r="F4" s="8">
        <v>0.2</v>
      </c>
      <c r="G4" s="8">
        <v>0</v>
      </c>
    </row>
    <row r="5" spans="1:26" x14ac:dyDescent="0.25">
      <c r="A5" s="3"/>
      <c r="B5" s="3"/>
      <c r="C5" s="3"/>
      <c r="D5" s="3"/>
      <c r="E5" s="3"/>
      <c r="F5" s="3"/>
      <c r="G5" s="3"/>
    </row>
    <row r="6" spans="1:26" x14ac:dyDescent="0.25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</row>
    <row r="7" spans="1:26" x14ac:dyDescent="0.25">
      <c r="A7" s="62" t="s">
        <v>12</v>
      </c>
      <c r="B7" s="69">
        <f>'SO 14212'!I58-Rekapitulácia!D7</f>
        <v>0</v>
      </c>
      <c r="C7" s="69">
        <f>'Kryci_list 14212'!J26</f>
        <v>0</v>
      </c>
      <c r="D7" s="69">
        <v>0</v>
      </c>
      <c r="E7" s="69">
        <f>'Kryci_list 14212'!J17</f>
        <v>0</v>
      </c>
      <c r="F7" s="69">
        <v>0</v>
      </c>
      <c r="G7" s="69">
        <f>B7+C7+D7+E7+F7</f>
        <v>0</v>
      </c>
      <c r="K7">
        <f>'SO 14212'!K58</f>
        <v>0</v>
      </c>
      <c r="Q7">
        <v>30.126000000000001</v>
      </c>
    </row>
    <row r="8" spans="1:26" x14ac:dyDescent="0.25">
      <c r="A8" s="185" t="s">
        <v>151</v>
      </c>
      <c r="B8" s="186">
        <f>SUM(B7:B7)</f>
        <v>0</v>
      </c>
      <c r="C8" s="186">
        <f>SUM(C7:C7)</f>
        <v>0</v>
      </c>
      <c r="D8" s="186">
        <f>SUM(D7:D7)</f>
        <v>0</v>
      </c>
      <c r="E8" s="186">
        <f>SUM(E7:E7)</f>
        <v>0</v>
      </c>
      <c r="F8" s="186">
        <f>SUM(F7:F7)</f>
        <v>0</v>
      </c>
      <c r="G8" s="186">
        <f>SUM(G7:G7)-SUM(Z7:Z7)</f>
        <v>0</v>
      </c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</row>
    <row r="9" spans="1:26" x14ac:dyDescent="0.25">
      <c r="A9" s="183" t="s">
        <v>152</v>
      </c>
      <c r="B9" s="184">
        <f>G8-SUM(Rekapitulácia!K7:'Rekapitulácia'!K7)*1</f>
        <v>0</v>
      </c>
      <c r="C9" s="184"/>
      <c r="D9" s="184"/>
      <c r="E9" s="184"/>
      <c r="F9" s="184"/>
      <c r="G9" s="184">
        <f>ROUND(((ROUND(B9,2)*20)/100),2)*1</f>
        <v>0</v>
      </c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</row>
    <row r="10" spans="1:26" x14ac:dyDescent="0.25">
      <c r="A10" s="5" t="s">
        <v>153</v>
      </c>
      <c r="B10" s="181">
        <f>(G8-B9)</f>
        <v>0</v>
      </c>
      <c r="C10" s="181"/>
      <c r="D10" s="181"/>
      <c r="E10" s="181"/>
      <c r="F10" s="181"/>
      <c r="G10" s="181">
        <f>ROUND(((ROUND(B10,2)*0)/100),2)</f>
        <v>0</v>
      </c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</row>
    <row r="11" spans="1:26" x14ac:dyDescent="0.25">
      <c r="A11" s="5" t="s">
        <v>154</v>
      </c>
      <c r="B11" s="181"/>
      <c r="C11" s="181"/>
      <c r="D11" s="181"/>
      <c r="E11" s="181"/>
      <c r="F11" s="181"/>
      <c r="G11" s="181">
        <f>SUM(G8:G10)</f>
        <v>0</v>
      </c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</row>
    <row r="12" spans="1:26" x14ac:dyDescent="0.25">
      <c r="A12" s="10"/>
      <c r="B12" s="182"/>
      <c r="C12" s="182"/>
      <c r="D12" s="182"/>
      <c r="E12" s="182"/>
      <c r="F12" s="182"/>
      <c r="G12" s="182"/>
    </row>
    <row r="13" spans="1:26" x14ac:dyDescent="0.25">
      <c r="A13" s="10"/>
      <c r="B13" s="182"/>
      <c r="C13" s="182"/>
      <c r="D13" s="182"/>
      <c r="E13" s="182"/>
      <c r="F13" s="182"/>
      <c r="G13" s="182"/>
    </row>
    <row r="14" spans="1:26" x14ac:dyDescent="0.25">
      <c r="A14" s="1"/>
      <c r="B14" s="143"/>
      <c r="C14" s="143"/>
      <c r="D14" s="143"/>
      <c r="E14" s="143"/>
      <c r="F14" s="143"/>
      <c r="G14" s="143"/>
    </row>
    <row r="15" spans="1:26" x14ac:dyDescent="0.25">
      <c r="A15" s="1"/>
      <c r="B15" s="143"/>
      <c r="C15" s="143"/>
      <c r="D15" s="143"/>
      <c r="E15" s="143"/>
      <c r="F15" s="143"/>
      <c r="G15" s="143"/>
    </row>
    <row r="16" spans="1:26" x14ac:dyDescent="0.25">
      <c r="A16" s="1"/>
      <c r="B16" s="143"/>
      <c r="C16" s="143"/>
      <c r="D16" s="143"/>
      <c r="E16" s="143"/>
      <c r="F16" s="143"/>
      <c r="G16" s="143"/>
    </row>
    <row r="17" spans="1:7" x14ac:dyDescent="0.25">
      <c r="A17" s="1"/>
      <c r="B17" s="143"/>
      <c r="C17" s="143"/>
      <c r="D17" s="143"/>
      <c r="E17" s="143"/>
      <c r="F17" s="143"/>
      <c r="G17" s="143"/>
    </row>
    <row r="18" spans="1:7" x14ac:dyDescent="0.25">
      <c r="A18" s="1"/>
      <c r="B18" s="143"/>
      <c r="C18" s="143"/>
      <c r="D18" s="143"/>
      <c r="E18" s="143"/>
      <c r="F18" s="143"/>
      <c r="G18" s="143"/>
    </row>
    <row r="19" spans="1:7" x14ac:dyDescent="0.25">
      <c r="A19" s="1"/>
      <c r="B19" s="143"/>
      <c r="C19" s="143"/>
      <c r="D19" s="143"/>
      <c r="E19" s="143"/>
      <c r="F19" s="143"/>
      <c r="G19" s="143"/>
    </row>
    <row r="20" spans="1:7" x14ac:dyDescent="0.25">
      <c r="A20" s="1"/>
      <c r="B20" s="143"/>
      <c r="C20" s="143"/>
      <c r="D20" s="143"/>
      <c r="E20" s="143"/>
      <c r="F20" s="143"/>
      <c r="G20" s="143"/>
    </row>
    <row r="21" spans="1:7" x14ac:dyDescent="0.25">
      <c r="A21" s="1"/>
      <c r="B21" s="143"/>
      <c r="C21" s="143"/>
      <c r="D21" s="143"/>
      <c r="E21" s="143"/>
      <c r="F21" s="143"/>
      <c r="G21" s="143"/>
    </row>
    <row r="22" spans="1:7" x14ac:dyDescent="0.25">
      <c r="A22" s="1"/>
      <c r="B22" s="143"/>
      <c r="C22" s="143"/>
      <c r="D22" s="143"/>
      <c r="E22" s="143"/>
      <c r="F22" s="143"/>
      <c r="G22" s="143"/>
    </row>
    <row r="23" spans="1:7" x14ac:dyDescent="0.25">
      <c r="A23" s="1"/>
      <c r="B23" s="143"/>
      <c r="C23" s="143"/>
      <c r="D23" s="143"/>
      <c r="E23" s="143"/>
      <c r="F23" s="143"/>
      <c r="G23" s="143"/>
    </row>
    <row r="24" spans="1:7" x14ac:dyDescent="0.25">
      <c r="B24" s="180"/>
      <c r="C24" s="180"/>
      <c r="D24" s="180"/>
      <c r="E24" s="180"/>
      <c r="F24" s="180"/>
      <c r="G24" s="180"/>
    </row>
    <row r="25" spans="1:7" x14ac:dyDescent="0.25">
      <c r="B25" s="180"/>
      <c r="C25" s="180"/>
      <c r="D25" s="180"/>
      <c r="E25" s="180"/>
      <c r="F25" s="180"/>
      <c r="G25" s="180"/>
    </row>
    <row r="26" spans="1:7" x14ac:dyDescent="0.25">
      <c r="B26" s="180"/>
      <c r="C26" s="180"/>
      <c r="D26" s="180"/>
      <c r="E26" s="180"/>
      <c r="F26" s="180"/>
      <c r="G26" s="180"/>
    </row>
    <row r="27" spans="1:7" x14ac:dyDescent="0.25">
      <c r="B27" s="180"/>
      <c r="C27" s="180"/>
      <c r="D27" s="180"/>
      <c r="E27" s="180"/>
      <c r="F27" s="180"/>
      <c r="G27" s="180"/>
    </row>
    <row r="28" spans="1:7" x14ac:dyDescent="0.25">
      <c r="B28" s="180"/>
      <c r="C28" s="180"/>
      <c r="D28" s="180"/>
      <c r="E28" s="180"/>
      <c r="F28" s="180"/>
      <c r="G28" s="180"/>
    </row>
    <row r="29" spans="1:7" x14ac:dyDescent="0.25">
      <c r="B29" s="180"/>
      <c r="C29" s="180"/>
      <c r="D29" s="180"/>
      <c r="E29" s="180"/>
      <c r="F29" s="180"/>
      <c r="G29" s="180"/>
    </row>
    <row r="30" spans="1:7" x14ac:dyDescent="0.25">
      <c r="B30" s="180"/>
      <c r="C30" s="180"/>
      <c r="D30" s="180"/>
      <c r="E30" s="180"/>
      <c r="F30" s="180"/>
      <c r="G30" s="180"/>
    </row>
    <row r="31" spans="1:7" x14ac:dyDescent="0.25">
      <c r="B31" s="180"/>
      <c r="C31" s="180"/>
      <c r="D31" s="180"/>
      <c r="E31" s="180"/>
      <c r="F31" s="180"/>
      <c r="G31" s="180"/>
    </row>
    <row r="32" spans="1:7" x14ac:dyDescent="0.25">
      <c r="B32" s="180"/>
      <c r="C32" s="180"/>
      <c r="D32" s="180"/>
      <c r="E32" s="180"/>
      <c r="F32" s="180"/>
      <c r="G32" s="180"/>
    </row>
    <row r="33" spans="2:7" x14ac:dyDescent="0.25">
      <c r="B33" s="180"/>
      <c r="C33" s="180"/>
      <c r="D33" s="180"/>
      <c r="E33" s="180"/>
      <c r="F33" s="180"/>
      <c r="G33" s="180"/>
    </row>
    <row r="34" spans="2:7" x14ac:dyDescent="0.25">
      <c r="B34" s="180"/>
      <c r="C34" s="180"/>
      <c r="D34" s="180"/>
      <c r="E34" s="180"/>
      <c r="F34" s="180"/>
      <c r="G34" s="180"/>
    </row>
    <row r="35" spans="2:7" x14ac:dyDescent="0.25">
      <c r="B35" s="180"/>
      <c r="C35" s="180"/>
      <c r="D35" s="180"/>
      <c r="E35" s="180"/>
      <c r="F35" s="180"/>
      <c r="G35" s="180"/>
    </row>
    <row r="36" spans="2:7" x14ac:dyDescent="0.25">
      <c r="B36" s="180"/>
      <c r="C36" s="180"/>
      <c r="D36" s="180"/>
      <c r="E36" s="180"/>
      <c r="F36" s="180"/>
      <c r="G36" s="180"/>
    </row>
    <row r="37" spans="2:7" x14ac:dyDescent="0.25">
      <c r="B37" s="180"/>
      <c r="C37" s="180"/>
      <c r="D37" s="180"/>
      <c r="E37" s="180"/>
      <c r="F37" s="180"/>
      <c r="G37" s="180"/>
    </row>
    <row r="38" spans="2:7" x14ac:dyDescent="0.25">
      <c r="B38" s="180"/>
      <c r="C38" s="180"/>
      <c r="D38" s="180"/>
      <c r="E38" s="180"/>
      <c r="F38" s="180"/>
      <c r="G38" s="180"/>
    </row>
    <row r="39" spans="2:7" x14ac:dyDescent="0.25">
      <c r="B39" s="180"/>
      <c r="C39" s="180"/>
      <c r="D39" s="180"/>
      <c r="E39" s="180"/>
      <c r="F39" s="180"/>
      <c r="G39" s="180"/>
    </row>
    <row r="40" spans="2:7" x14ac:dyDescent="0.25">
      <c r="B40" s="180"/>
      <c r="C40" s="180"/>
      <c r="D40" s="180"/>
      <c r="E40" s="180"/>
      <c r="F40" s="180"/>
      <c r="G40" s="180"/>
    </row>
    <row r="41" spans="2:7" x14ac:dyDescent="0.25">
      <c r="B41" s="180"/>
      <c r="C41" s="180"/>
      <c r="D41" s="180"/>
      <c r="E41" s="180"/>
      <c r="F41" s="180"/>
      <c r="G41" s="180"/>
    </row>
    <row r="42" spans="2:7" x14ac:dyDescent="0.25">
      <c r="B42" s="180"/>
      <c r="C42" s="180"/>
      <c r="D42" s="180"/>
      <c r="E42" s="180"/>
      <c r="F42" s="180"/>
      <c r="G42" s="180"/>
    </row>
    <row r="43" spans="2:7" x14ac:dyDescent="0.25">
      <c r="B43" s="180"/>
      <c r="C43" s="180"/>
      <c r="D43" s="180"/>
      <c r="E43" s="180"/>
      <c r="F43" s="180"/>
      <c r="G43" s="180"/>
    </row>
    <row r="44" spans="2:7" x14ac:dyDescent="0.25">
      <c r="B44" s="180"/>
      <c r="C44" s="180"/>
      <c r="D44" s="180"/>
      <c r="E44" s="180"/>
      <c r="F44" s="180"/>
      <c r="G44" s="180"/>
    </row>
    <row r="45" spans="2:7" x14ac:dyDescent="0.25">
      <c r="B45" s="180"/>
      <c r="C45" s="180"/>
      <c r="D45" s="180"/>
      <c r="E45" s="180"/>
      <c r="F45" s="180"/>
      <c r="G45" s="180"/>
    </row>
    <row r="46" spans="2:7" x14ac:dyDescent="0.25">
      <c r="B46" s="180"/>
      <c r="C46" s="180"/>
      <c r="D46" s="180"/>
      <c r="E46" s="180"/>
      <c r="F46" s="180"/>
      <c r="G46" s="180"/>
    </row>
    <row r="47" spans="2:7" x14ac:dyDescent="0.25">
      <c r="B47" s="180"/>
      <c r="C47" s="180"/>
      <c r="D47" s="180"/>
      <c r="E47" s="180"/>
      <c r="F47" s="180"/>
      <c r="G47" s="180"/>
    </row>
    <row r="48" spans="2:7" x14ac:dyDescent="0.25">
      <c r="B48" s="180"/>
      <c r="C48" s="180"/>
      <c r="D48" s="180"/>
      <c r="E48" s="180"/>
      <c r="F48" s="180"/>
      <c r="G48" s="180"/>
    </row>
    <row r="49" spans="2:7" x14ac:dyDescent="0.25">
      <c r="B49" s="180"/>
      <c r="C49" s="180"/>
      <c r="D49" s="180"/>
      <c r="E49" s="180"/>
      <c r="F49" s="180"/>
      <c r="G49" s="180"/>
    </row>
    <row r="50" spans="2:7" x14ac:dyDescent="0.25">
      <c r="B50" s="180"/>
      <c r="C50" s="180"/>
      <c r="D50" s="180"/>
      <c r="E50" s="180"/>
      <c r="F50" s="180"/>
      <c r="G50" s="180"/>
    </row>
    <row r="51" spans="2:7" x14ac:dyDescent="0.25">
      <c r="B51" s="180"/>
      <c r="C51" s="180"/>
      <c r="D51" s="180"/>
      <c r="E51" s="180"/>
      <c r="F51" s="180"/>
      <c r="G51" s="180"/>
    </row>
    <row r="52" spans="2:7" x14ac:dyDescent="0.25">
      <c r="B52" s="180"/>
      <c r="C52" s="180"/>
      <c r="D52" s="180"/>
      <c r="E52" s="180"/>
      <c r="F52" s="180"/>
      <c r="G52" s="180"/>
    </row>
    <row r="53" spans="2:7" x14ac:dyDescent="0.25">
      <c r="B53" s="180"/>
      <c r="C53" s="180"/>
      <c r="D53" s="180"/>
      <c r="E53" s="180"/>
      <c r="F53" s="180"/>
      <c r="G53" s="180"/>
    </row>
    <row r="54" spans="2:7" x14ac:dyDescent="0.25">
      <c r="B54" s="180"/>
      <c r="C54" s="180"/>
      <c r="D54" s="180"/>
      <c r="E54" s="180"/>
      <c r="F54" s="180"/>
      <c r="G54" s="180"/>
    </row>
    <row r="55" spans="2:7" x14ac:dyDescent="0.25">
      <c r="B55" s="180"/>
      <c r="C55" s="180"/>
      <c r="D55" s="180"/>
      <c r="E55" s="180"/>
      <c r="F55" s="180"/>
      <c r="G55" s="180"/>
    </row>
    <row r="56" spans="2:7" x14ac:dyDescent="0.25">
      <c r="B56" s="180"/>
      <c r="C56" s="180"/>
      <c r="D56" s="180"/>
      <c r="E56" s="180"/>
      <c r="F56" s="180"/>
      <c r="G56" s="180"/>
    </row>
    <row r="57" spans="2:7" x14ac:dyDescent="0.25">
      <c r="B57" s="180"/>
      <c r="C57" s="180"/>
      <c r="D57" s="180"/>
      <c r="E57" s="180"/>
      <c r="F57" s="180"/>
      <c r="G57" s="180"/>
    </row>
    <row r="58" spans="2:7" x14ac:dyDescent="0.25">
      <c r="B58" s="180"/>
      <c r="C58" s="180"/>
      <c r="D58" s="180"/>
      <c r="E58" s="180"/>
      <c r="F58" s="180"/>
      <c r="G58" s="180"/>
    </row>
    <row r="59" spans="2:7" x14ac:dyDescent="0.25">
      <c r="B59" s="180"/>
      <c r="C59" s="180"/>
      <c r="D59" s="180"/>
      <c r="E59" s="180"/>
      <c r="F59" s="180"/>
      <c r="G59" s="180"/>
    </row>
    <row r="60" spans="2:7" x14ac:dyDescent="0.25">
      <c r="B60" s="180"/>
      <c r="C60" s="180"/>
      <c r="D60" s="180"/>
      <c r="E60" s="180"/>
      <c r="F60" s="180"/>
      <c r="G60" s="180"/>
    </row>
    <row r="61" spans="2:7" x14ac:dyDescent="0.25">
      <c r="B61" s="180"/>
      <c r="C61" s="180"/>
      <c r="D61" s="180"/>
      <c r="E61" s="180"/>
      <c r="F61" s="180"/>
      <c r="G61" s="180"/>
    </row>
    <row r="62" spans="2:7" x14ac:dyDescent="0.25">
      <c r="B62" s="180"/>
      <c r="C62" s="180"/>
      <c r="D62" s="180"/>
      <c r="E62" s="180"/>
      <c r="F62" s="180"/>
      <c r="G62" s="180"/>
    </row>
    <row r="63" spans="2:7" x14ac:dyDescent="0.25">
      <c r="B63" s="180"/>
      <c r="C63" s="180"/>
      <c r="D63" s="180"/>
      <c r="E63" s="180"/>
      <c r="F63" s="180"/>
      <c r="G63" s="180"/>
    </row>
    <row r="64" spans="2:7" x14ac:dyDescent="0.25">
      <c r="B64" s="180"/>
      <c r="C64" s="180"/>
      <c r="D64" s="180"/>
      <c r="E64" s="180"/>
      <c r="F64" s="180"/>
      <c r="G64" s="180"/>
    </row>
    <row r="65" spans="2:7" x14ac:dyDescent="0.25">
      <c r="B65" s="180"/>
      <c r="C65" s="180"/>
      <c r="D65" s="180"/>
      <c r="E65" s="180"/>
      <c r="F65" s="180"/>
      <c r="G65" s="180"/>
    </row>
    <row r="66" spans="2:7" x14ac:dyDescent="0.25">
      <c r="B66" s="180"/>
      <c r="C66" s="180"/>
      <c r="D66" s="180"/>
      <c r="E66" s="180"/>
      <c r="F66" s="180"/>
      <c r="G66" s="180"/>
    </row>
    <row r="67" spans="2:7" x14ac:dyDescent="0.25">
      <c r="B67" s="180"/>
      <c r="C67" s="180"/>
      <c r="D67" s="180"/>
      <c r="E67" s="180"/>
      <c r="F67" s="180"/>
      <c r="G67" s="180"/>
    </row>
    <row r="68" spans="2:7" x14ac:dyDescent="0.25">
      <c r="B68" s="180"/>
      <c r="C68" s="180"/>
      <c r="D68" s="180"/>
      <c r="E68" s="180"/>
      <c r="F68" s="180"/>
      <c r="G68" s="180"/>
    </row>
    <row r="69" spans="2:7" x14ac:dyDescent="0.25">
      <c r="B69" s="180"/>
      <c r="C69" s="180"/>
      <c r="D69" s="180"/>
      <c r="E69" s="180"/>
      <c r="F69" s="180"/>
      <c r="G69" s="180"/>
    </row>
    <row r="70" spans="2:7" x14ac:dyDescent="0.25">
      <c r="B70" s="180"/>
      <c r="C70" s="180"/>
      <c r="D70" s="180"/>
      <c r="E70" s="180"/>
      <c r="F70" s="180"/>
      <c r="G70" s="180"/>
    </row>
    <row r="71" spans="2:7" x14ac:dyDescent="0.25">
      <c r="B71" s="180"/>
      <c r="C71" s="180"/>
      <c r="D71" s="180"/>
      <c r="E71" s="180"/>
      <c r="F71" s="180"/>
      <c r="G71" s="180"/>
    </row>
    <row r="72" spans="2:7" x14ac:dyDescent="0.25">
      <c r="B72" s="180"/>
      <c r="C72" s="180"/>
      <c r="D72" s="180"/>
      <c r="E72" s="180"/>
      <c r="F72" s="180"/>
      <c r="G72" s="180"/>
    </row>
    <row r="73" spans="2:7" x14ac:dyDescent="0.25">
      <c r="B73" s="180"/>
      <c r="C73" s="180"/>
      <c r="D73" s="180"/>
      <c r="E73" s="180"/>
      <c r="F73" s="180"/>
      <c r="G73" s="180"/>
    </row>
    <row r="74" spans="2:7" x14ac:dyDescent="0.25">
      <c r="B74" s="180"/>
      <c r="C74" s="180"/>
      <c r="D74" s="180"/>
      <c r="E74" s="180"/>
      <c r="F74" s="180"/>
      <c r="G74" s="180"/>
    </row>
    <row r="75" spans="2:7" x14ac:dyDescent="0.25">
      <c r="B75" s="180"/>
      <c r="C75" s="180"/>
      <c r="D75" s="180"/>
      <c r="E75" s="180"/>
      <c r="F75" s="180"/>
      <c r="G75" s="180"/>
    </row>
    <row r="76" spans="2:7" x14ac:dyDescent="0.25">
      <c r="B76" s="180"/>
      <c r="C76" s="180"/>
      <c r="D76" s="180"/>
      <c r="E76" s="180"/>
      <c r="F76" s="180"/>
      <c r="G76" s="180"/>
    </row>
  </sheetData>
  <mergeCells count="1">
    <mergeCell ref="A4:E4"/>
  </mergeCells>
  <printOptions horizontalCentered="1"/>
  <pageMargins left="0.7" right="0.7" top="0.75" bottom="0.75" header="0.3" footer="0.3"/>
  <pageSetup paperSize="9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/>
  </sheetViews>
  <sheetFormatPr defaultColWidth="0" defaultRowHeight="15" x14ac:dyDescent="0.2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  <col min="27" max="27" width="9.140625" customWidth="1"/>
    <col min="28" max="16384" width="9.140625" hidden="1"/>
  </cols>
  <sheetData>
    <row r="1" spans="1:23" ht="27.95" customHeight="1" thickBot="1" x14ac:dyDescent="0.3">
      <c r="A1" s="3"/>
      <c r="B1" s="12"/>
      <c r="C1" s="12"/>
      <c r="D1" s="12"/>
      <c r="E1" s="12"/>
      <c r="F1" s="13" t="s">
        <v>155</v>
      </c>
      <c r="G1" s="12"/>
      <c r="H1" s="12"/>
      <c r="I1" s="12"/>
      <c r="J1" s="12"/>
      <c r="W1">
        <v>30.126000000000001</v>
      </c>
    </row>
    <row r="2" spans="1:23" ht="18" customHeight="1" thickTop="1" x14ac:dyDescent="0.25">
      <c r="A2" s="11"/>
      <c r="B2" s="193" t="s">
        <v>1</v>
      </c>
      <c r="C2" s="194"/>
      <c r="D2" s="194"/>
      <c r="E2" s="194"/>
      <c r="F2" s="194"/>
      <c r="G2" s="194"/>
      <c r="H2" s="194"/>
      <c r="I2" s="194"/>
      <c r="J2" s="195"/>
    </row>
    <row r="3" spans="1:23" ht="18" customHeight="1" x14ac:dyDescent="0.25">
      <c r="A3" s="11"/>
      <c r="B3" s="22"/>
      <c r="C3" s="19"/>
      <c r="D3" s="16"/>
      <c r="E3" s="16"/>
      <c r="F3" s="16"/>
      <c r="G3" s="16"/>
      <c r="H3" s="16"/>
      <c r="I3" s="37" t="s">
        <v>15</v>
      </c>
      <c r="J3" s="30"/>
    </row>
    <row r="4" spans="1:23" ht="18" customHeight="1" x14ac:dyDescent="0.25">
      <c r="A4" s="11"/>
      <c r="B4" s="22"/>
      <c r="C4" s="19"/>
      <c r="D4" s="16"/>
      <c r="E4" s="16"/>
      <c r="F4" s="16"/>
      <c r="G4" s="16"/>
      <c r="H4" s="16"/>
      <c r="I4" s="37" t="s">
        <v>17</v>
      </c>
      <c r="J4" s="30"/>
    </row>
    <row r="5" spans="1:23" ht="18" customHeight="1" thickBot="1" x14ac:dyDescent="0.3">
      <c r="A5" s="11"/>
      <c r="B5" s="38" t="s">
        <v>18</v>
      </c>
      <c r="C5" s="19"/>
      <c r="D5" s="16"/>
      <c r="E5" s="16"/>
      <c r="F5" s="39" t="s">
        <v>19</v>
      </c>
      <c r="G5" s="16"/>
      <c r="H5" s="16"/>
      <c r="I5" s="37" t="s">
        <v>20</v>
      </c>
      <c r="J5" s="40" t="s">
        <v>21</v>
      </c>
    </row>
    <row r="6" spans="1:23" ht="20.100000000000001" customHeight="1" thickTop="1" x14ac:dyDescent="0.25">
      <c r="A6" s="11"/>
      <c r="B6" s="196" t="s">
        <v>22</v>
      </c>
      <c r="C6" s="197"/>
      <c r="D6" s="197"/>
      <c r="E6" s="197"/>
      <c r="F6" s="197"/>
      <c r="G6" s="197"/>
      <c r="H6" s="197"/>
      <c r="I6" s="197"/>
      <c r="J6" s="198"/>
    </row>
    <row r="7" spans="1:23" ht="18" customHeight="1" x14ac:dyDescent="0.25">
      <c r="A7" s="11"/>
      <c r="B7" s="49" t="s">
        <v>25</v>
      </c>
      <c r="C7" s="42"/>
      <c r="D7" s="17"/>
      <c r="E7" s="17"/>
      <c r="F7" s="17"/>
      <c r="G7" s="50" t="s">
        <v>26</v>
      </c>
      <c r="H7" s="17"/>
      <c r="I7" s="28"/>
      <c r="J7" s="43"/>
    </row>
    <row r="8" spans="1:23" ht="20.100000000000001" customHeight="1" x14ac:dyDescent="0.25">
      <c r="A8" s="11"/>
      <c r="B8" s="199" t="s">
        <v>23</v>
      </c>
      <c r="C8" s="200"/>
      <c r="D8" s="200"/>
      <c r="E8" s="200"/>
      <c r="F8" s="200"/>
      <c r="G8" s="200"/>
      <c r="H8" s="200"/>
      <c r="I8" s="200"/>
      <c r="J8" s="201"/>
    </row>
    <row r="9" spans="1:23" ht="18" customHeight="1" x14ac:dyDescent="0.25">
      <c r="A9" s="11"/>
      <c r="B9" s="38" t="s">
        <v>25</v>
      </c>
      <c r="C9" s="19"/>
      <c r="D9" s="16"/>
      <c r="E9" s="16"/>
      <c r="F9" s="16"/>
      <c r="G9" s="39" t="s">
        <v>26</v>
      </c>
      <c r="H9" s="16"/>
      <c r="I9" s="27"/>
      <c r="J9" s="30"/>
    </row>
    <row r="10" spans="1:23" ht="20.100000000000001" customHeight="1" x14ac:dyDescent="0.25">
      <c r="A10" s="11"/>
      <c r="B10" s="199" t="s">
        <v>24</v>
      </c>
      <c r="C10" s="200"/>
      <c r="D10" s="200"/>
      <c r="E10" s="200"/>
      <c r="F10" s="200"/>
      <c r="G10" s="200"/>
      <c r="H10" s="200"/>
      <c r="I10" s="200"/>
      <c r="J10" s="201"/>
    </row>
    <row r="11" spans="1:23" ht="18" customHeight="1" thickBot="1" x14ac:dyDescent="0.3">
      <c r="A11" s="11"/>
      <c r="B11" s="38" t="s">
        <v>25</v>
      </c>
      <c r="C11" s="19"/>
      <c r="D11" s="16"/>
      <c r="E11" s="16"/>
      <c r="F11" s="16"/>
      <c r="G11" s="39" t="s">
        <v>26</v>
      </c>
      <c r="H11" s="16"/>
      <c r="I11" s="27"/>
      <c r="J11" s="30"/>
    </row>
    <row r="12" spans="1:23" ht="18" customHeight="1" thickTop="1" x14ac:dyDescent="0.25">
      <c r="A12" s="11"/>
      <c r="B12" s="44"/>
      <c r="C12" s="45"/>
      <c r="D12" s="46"/>
      <c r="E12" s="46"/>
      <c r="F12" s="46"/>
      <c r="G12" s="46"/>
      <c r="H12" s="46"/>
      <c r="I12" s="47"/>
      <c r="J12" s="48"/>
    </row>
    <row r="13" spans="1:23" ht="18" customHeight="1" x14ac:dyDescent="0.25">
      <c r="A13" s="11"/>
      <c r="B13" s="41"/>
      <c r="C13" s="42"/>
      <c r="D13" s="17"/>
      <c r="E13" s="17"/>
      <c r="F13" s="17"/>
      <c r="G13" s="17"/>
      <c r="H13" s="17"/>
      <c r="I13" s="28"/>
      <c r="J13" s="43"/>
    </row>
    <row r="14" spans="1:23" ht="18" customHeight="1" thickBot="1" x14ac:dyDescent="0.3">
      <c r="A14" s="11"/>
      <c r="B14" s="22"/>
      <c r="C14" s="19"/>
      <c r="D14" s="16"/>
      <c r="E14" s="16"/>
      <c r="F14" s="16"/>
      <c r="G14" s="16"/>
      <c r="H14" s="16"/>
      <c r="I14" s="27"/>
      <c r="J14" s="30"/>
    </row>
    <row r="15" spans="1:23" ht="18" customHeight="1" thickTop="1" x14ac:dyDescent="0.25">
      <c r="A15" s="11"/>
      <c r="B15" s="83" t="s">
        <v>27</v>
      </c>
      <c r="C15" s="84" t="s">
        <v>6</v>
      </c>
      <c r="D15" s="84" t="s">
        <v>53</v>
      </c>
      <c r="E15" s="85" t="s">
        <v>54</v>
      </c>
      <c r="F15" s="97" t="s">
        <v>55</v>
      </c>
      <c r="G15" s="51" t="s">
        <v>32</v>
      </c>
      <c r="H15" s="54" t="s">
        <v>33</v>
      </c>
      <c r="I15" s="26"/>
      <c r="J15" s="48"/>
    </row>
    <row r="16" spans="1:23" ht="18" customHeight="1" x14ac:dyDescent="0.25">
      <c r="A16" s="11"/>
      <c r="B16" s="86">
        <v>1</v>
      </c>
      <c r="C16" s="87" t="s">
        <v>28</v>
      </c>
      <c r="D16" s="88">
        <f>'Kryci_list 14212'!D16</f>
        <v>0</v>
      </c>
      <c r="E16" s="89">
        <f>'Kryci_list 14212'!E16</f>
        <v>0</v>
      </c>
      <c r="F16" s="98">
        <f>'Kryci_list 14212'!F16</f>
        <v>0</v>
      </c>
      <c r="G16" s="52">
        <v>6</v>
      </c>
      <c r="H16" s="107"/>
      <c r="I16" s="121"/>
      <c r="J16" s="118">
        <f>Rekapitulácia!F8</f>
        <v>0</v>
      </c>
    </row>
    <row r="17" spans="1:10" ht="18" customHeight="1" x14ac:dyDescent="0.25">
      <c r="A17" s="11"/>
      <c r="B17" s="59">
        <v>2</v>
      </c>
      <c r="C17" s="63" t="s">
        <v>29</v>
      </c>
      <c r="D17" s="70">
        <f>'Kryci_list 14212'!D17</f>
        <v>0</v>
      </c>
      <c r="E17" s="68">
        <f>'Kryci_list 14212'!E17</f>
        <v>0</v>
      </c>
      <c r="F17" s="73">
        <f>'Kryci_list 14212'!F17</f>
        <v>0</v>
      </c>
      <c r="G17" s="53">
        <v>7</v>
      </c>
      <c r="H17" s="108" t="s">
        <v>34</v>
      </c>
      <c r="I17" s="121"/>
      <c r="J17" s="119">
        <f>Rekapitulácia!E8</f>
        <v>0</v>
      </c>
    </row>
    <row r="18" spans="1:10" ht="18" customHeight="1" x14ac:dyDescent="0.25">
      <c r="A18" s="11"/>
      <c r="B18" s="60">
        <v>3</v>
      </c>
      <c r="C18" s="64" t="s">
        <v>30</v>
      </c>
      <c r="D18" s="71">
        <f>'Kryci_list 14212'!D18</f>
        <v>0</v>
      </c>
      <c r="E18" s="69">
        <f>'Kryci_list 14212'!E18</f>
        <v>0</v>
      </c>
      <c r="F18" s="74">
        <f>'Kryci_list 14212'!F18</f>
        <v>0</v>
      </c>
      <c r="G18" s="53">
        <v>8</v>
      </c>
      <c r="H18" s="108" t="s">
        <v>35</v>
      </c>
      <c r="I18" s="121"/>
      <c r="J18" s="119">
        <f>Rekapitulácia!D8</f>
        <v>0</v>
      </c>
    </row>
    <row r="19" spans="1:10" ht="18" customHeight="1" x14ac:dyDescent="0.25">
      <c r="A19" s="11"/>
      <c r="B19" s="60">
        <v>4</v>
      </c>
      <c r="C19" s="65"/>
      <c r="D19" s="71"/>
      <c r="E19" s="69"/>
      <c r="F19" s="74"/>
      <c r="G19" s="53">
        <v>9</v>
      </c>
      <c r="H19" s="117"/>
      <c r="I19" s="121"/>
      <c r="J19" s="120"/>
    </row>
    <row r="20" spans="1:10" ht="18" customHeight="1" thickBot="1" x14ac:dyDescent="0.3">
      <c r="A20" s="11"/>
      <c r="B20" s="60">
        <v>5</v>
      </c>
      <c r="C20" s="66" t="s">
        <v>31</v>
      </c>
      <c r="D20" s="72"/>
      <c r="E20" s="92"/>
      <c r="F20" s="99">
        <f>SUM(F16:F19)</f>
        <v>0</v>
      </c>
      <c r="G20" s="53">
        <v>10</v>
      </c>
      <c r="H20" s="108" t="s">
        <v>31</v>
      </c>
      <c r="I20" s="123"/>
      <c r="J20" s="91">
        <f>SUM(J16:J19)</f>
        <v>0</v>
      </c>
    </row>
    <row r="21" spans="1:10" ht="18" customHeight="1" thickTop="1" x14ac:dyDescent="0.25">
      <c r="A21" s="11"/>
      <c r="B21" s="57" t="s">
        <v>43</v>
      </c>
      <c r="C21" s="61" t="s">
        <v>7</v>
      </c>
      <c r="D21" s="67"/>
      <c r="E21" s="18"/>
      <c r="F21" s="90"/>
      <c r="G21" s="57" t="s">
        <v>49</v>
      </c>
      <c r="H21" s="54" t="s">
        <v>7</v>
      </c>
      <c r="I21" s="28"/>
      <c r="J21" s="124"/>
    </row>
    <row r="22" spans="1:10" ht="18" customHeight="1" x14ac:dyDescent="0.25">
      <c r="A22" s="11"/>
      <c r="B22" s="52">
        <v>11</v>
      </c>
      <c r="C22" s="55" t="s">
        <v>44</v>
      </c>
      <c r="D22" s="79"/>
      <c r="E22" s="82"/>
      <c r="F22" s="73">
        <f>'Kryci_list 14212'!F22</f>
        <v>0</v>
      </c>
      <c r="G22" s="52">
        <v>16</v>
      </c>
      <c r="H22" s="107" t="s">
        <v>50</v>
      </c>
      <c r="I22" s="121"/>
      <c r="J22" s="118">
        <f>'Kryci_list 14212'!J22</f>
        <v>0</v>
      </c>
    </row>
    <row r="23" spans="1:10" ht="18" customHeight="1" x14ac:dyDescent="0.25">
      <c r="A23" s="11"/>
      <c r="B23" s="53">
        <v>12</v>
      </c>
      <c r="C23" s="56" t="s">
        <v>45</v>
      </c>
      <c r="D23" s="58"/>
      <c r="E23" s="82"/>
      <c r="F23" s="74">
        <f>'Kryci_list 14212'!F23</f>
        <v>0</v>
      </c>
      <c r="G23" s="53">
        <v>17</v>
      </c>
      <c r="H23" s="108" t="s">
        <v>51</v>
      </c>
      <c r="I23" s="121"/>
      <c r="J23" s="119">
        <f>'Kryci_list 14212'!J23</f>
        <v>0</v>
      </c>
    </row>
    <row r="24" spans="1:10" ht="18" customHeight="1" x14ac:dyDescent="0.25">
      <c r="A24" s="11"/>
      <c r="B24" s="53">
        <v>13</v>
      </c>
      <c r="C24" s="56" t="s">
        <v>46</v>
      </c>
      <c r="D24" s="58"/>
      <c r="E24" s="82"/>
      <c r="F24" s="74">
        <f>'Kryci_list 14212'!F24</f>
        <v>0</v>
      </c>
      <c r="G24" s="53">
        <v>18</v>
      </c>
      <c r="H24" s="108" t="s">
        <v>52</v>
      </c>
      <c r="I24" s="121"/>
      <c r="J24" s="119">
        <f>'Kryci_list 14212'!J24</f>
        <v>0</v>
      </c>
    </row>
    <row r="25" spans="1:10" ht="18" customHeight="1" x14ac:dyDescent="0.25">
      <c r="A25" s="11"/>
      <c r="B25" s="53">
        <v>14</v>
      </c>
      <c r="C25" s="19"/>
      <c r="D25" s="58"/>
      <c r="E25" s="82"/>
      <c r="F25" s="80"/>
      <c r="G25" s="53">
        <v>19</v>
      </c>
      <c r="H25" s="117"/>
      <c r="I25" s="121"/>
      <c r="J25" s="119"/>
    </row>
    <row r="26" spans="1:10" ht="18" customHeight="1" thickBot="1" x14ac:dyDescent="0.3">
      <c r="A26" s="11"/>
      <c r="B26" s="53">
        <v>15</v>
      </c>
      <c r="C26" s="56"/>
      <c r="D26" s="58"/>
      <c r="E26" s="58"/>
      <c r="F26" s="100"/>
      <c r="G26" s="53">
        <v>20</v>
      </c>
      <c r="H26" s="108" t="s">
        <v>31</v>
      </c>
      <c r="I26" s="123"/>
      <c r="J26" s="91">
        <f>SUM(J22:J25)+SUM(F22:F25)</f>
        <v>0</v>
      </c>
    </row>
    <row r="27" spans="1:10" ht="18" customHeight="1" thickTop="1" x14ac:dyDescent="0.25">
      <c r="A27" s="11"/>
      <c r="B27" s="93"/>
      <c r="C27" s="135" t="s">
        <v>58</v>
      </c>
      <c r="D27" s="128"/>
      <c r="E27" s="94"/>
      <c r="F27" s="29"/>
      <c r="G27" s="101" t="s">
        <v>36</v>
      </c>
      <c r="H27" s="96" t="s">
        <v>37</v>
      </c>
      <c r="I27" s="28"/>
      <c r="J27" s="31"/>
    </row>
    <row r="28" spans="1:10" ht="18" customHeight="1" x14ac:dyDescent="0.25">
      <c r="A28" s="11"/>
      <c r="B28" s="25"/>
      <c r="C28" s="126"/>
      <c r="D28" s="129"/>
      <c r="E28" s="21"/>
      <c r="F28" s="11"/>
      <c r="G28" s="102">
        <v>21</v>
      </c>
      <c r="H28" s="106" t="s">
        <v>38</v>
      </c>
      <c r="I28" s="114"/>
      <c r="J28" s="110">
        <f>F20+J20+F26+J26</f>
        <v>0</v>
      </c>
    </row>
    <row r="29" spans="1:10" ht="18" customHeight="1" x14ac:dyDescent="0.25">
      <c r="A29" s="11"/>
      <c r="B29" s="75"/>
      <c r="C29" s="127"/>
      <c r="D29" s="130"/>
      <c r="E29" s="21"/>
      <c r="F29" s="11"/>
      <c r="G29" s="52">
        <v>22</v>
      </c>
      <c r="H29" s="107" t="s">
        <v>39</v>
      </c>
      <c r="I29" s="115">
        <f>Rekapitulácia!B9</f>
        <v>0</v>
      </c>
      <c r="J29" s="111">
        <f>ROUND(((ROUND(I29,2)*20)/100),2)*1</f>
        <v>0</v>
      </c>
    </row>
    <row r="30" spans="1:10" ht="18" customHeight="1" x14ac:dyDescent="0.25">
      <c r="A30" s="11"/>
      <c r="B30" s="22"/>
      <c r="C30" s="117"/>
      <c r="D30" s="121"/>
      <c r="E30" s="21"/>
      <c r="F30" s="11"/>
      <c r="G30" s="53">
        <v>23</v>
      </c>
      <c r="H30" s="108" t="s">
        <v>40</v>
      </c>
      <c r="I30" s="81">
        <f>Rekapitulácia!B10</f>
        <v>0</v>
      </c>
      <c r="J30" s="112">
        <f>ROUND(((ROUND(I30,2)*0)/100),2)</f>
        <v>0</v>
      </c>
    </row>
    <row r="31" spans="1:10" ht="18" customHeight="1" x14ac:dyDescent="0.25">
      <c r="A31" s="11"/>
      <c r="B31" s="23"/>
      <c r="C31" s="131"/>
      <c r="D31" s="132"/>
      <c r="E31" s="21"/>
      <c r="F31" s="11"/>
      <c r="G31" s="53">
        <v>24</v>
      </c>
      <c r="H31" s="108" t="s">
        <v>41</v>
      </c>
      <c r="I31" s="27"/>
      <c r="J31" s="191">
        <f>SUM(J28:J30)</f>
        <v>0</v>
      </c>
    </row>
    <row r="32" spans="1:10" ht="18" customHeight="1" thickBot="1" x14ac:dyDescent="0.3">
      <c r="A32" s="11"/>
      <c r="B32" s="41"/>
      <c r="C32" s="109"/>
      <c r="D32" s="116"/>
      <c r="E32" s="76"/>
      <c r="F32" s="77"/>
      <c r="G32" s="187" t="s">
        <v>42</v>
      </c>
      <c r="H32" s="188"/>
      <c r="I32" s="189"/>
      <c r="J32" s="190"/>
    </row>
    <row r="33" spans="1:10" ht="18" customHeight="1" thickTop="1" x14ac:dyDescent="0.25">
      <c r="A33" s="11"/>
      <c r="B33" s="93"/>
      <c r="C33" s="94"/>
      <c r="D33" s="133" t="s">
        <v>56</v>
      </c>
      <c r="E33" s="15"/>
      <c r="F33" s="15"/>
      <c r="G33" s="14"/>
      <c r="H33" s="133" t="s">
        <v>57</v>
      </c>
      <c r="I33" s="29"/>
      <c r="J33" s="32"/>
    </row>
    <row r="34" spans="1:10" ht="18" customHeight="1" x14ac:dyDescent="0.25">
      <c r="A34" s="11"/>
      <c r="B34" s="24"/>
      <c r="C34" s="20"/>
      <c r="D34" s="14"/>
      <c r="E34" s="14"/>
      <c r="F34" s="14"/>
      <c r="G34" s="14"/>
      <c r="H34" s="14"/>
      <c r="I34" s="29"/>
      <c r="J34" s="32"/>
    </row>
    <row r="35" spans="1:10" ht="18" customHeight="1" x14ac:dyDescent="0.25">
      <c r="A35" s="11"/>
      <c r="B35" s="25"/>
      <c r="C35" s="21"/>
      <c r="D35" s="3"/>
      <c r="E35" s="3"/>
      <c r="F35" s="3"/>
      <c r="G35" s="3"/>
      <c r="H35" s="3"/>
      <c r="I35" s="11"/>
      <c r="J35" s="33"/>
    </row>
    <row r="36" spans="1:10" ht="18" customHeight="1" x14ac:dyDescent="0.25">
      <c r="A36" s="11"/>
      <c r="B36" s="25"/>
      <c r="C36" s="21"/>
      <c r="D36" s="3"/>
      <c r="E36" s="3"/>
      <c r="F36" s="3"/>
      <c r="G36" s="3"/>
      <c r="H36" s="3"/>
      <c r="I36" s="11"/>
      <c r="J36" s="33"/>
    </row>
    <row r="37" spans="1:10" ht="18" customHeight="1" x14ac:dyDescent="0.25">
      <c r="A37" s="11"/>
      <c r="B37" s="25"/>
      <c r="C37" s="21"/>
      <c r="D37" s="3"/>
      <c r="E37" s="3"/>
      <c r="F37" s="3"/>
      <c r="G37" s="3"/>
      <c r="H37" s="3"/>
      <c r="I37" s="11"/>
      <c r="J37" s="33"/>
    </row>
    <row r="38" spans="1:10" ht="18" customHeight="1" x14ac:dyDescent="0.25">
      <c r="A38" s="11"/>
      <c r="B38" s="25"/>
      <c r="C38" s="21"/>
      <c r="D38" s="3"/>
      <c r="E38" s="3"/>
      <c r="F38" s="3"/>
      <c r="G38" s="3"/>
      <c r="H38" s="3"/>
      <c r="I38" s="11"/>
      <c r="J38" s="33"/>
    </row>
    <row r="39" spans="1:10" ht="18" customHeight="1" x14ac:dyDescent="0.25">
      <c r="A39" s="11"/>
      <c r="B39" s="25"/>
      <c r="C39" s="21"/>
      <c r="D39" s="3"/>
      <c r="E39" s="3"/>
      <c r="F39" s="3"/>
      <c r="G39" s="3"/>
      <c r="H39" s="3"/>
      <c r="I39" s="11"/>
      <c r="J39" s="33"/>
    </row>
    <row r="40" spans="1:10" ht="18" customHeight="1" thickBot="1" x14ac:dyDescent="0.3">
      <c r="A40" s="11"/>
      <c r="B40" s="75"/>
      <c r="C40" s="76"/>
      <c r="D40" s="12"/>
      <c r="E40" s="12"/>
      <c r="F40" s="12"/>
      <c r="G40" s="12"/>
      <c r="H40" s="12"/>
      <c r="I40" s="77"/>
      <c r="J40" s="78"/>
    </row>
    <row r="41" spans="1:10" ht="15.75" thickTop="1" x14ac:dyDescent="0.25">
      <c r="A41" s="11"/>
      <c r="B41" s="15"/>
      <c r="C41" s="15"/>
      <c r="D41" s="15"/>
      <c r="E41" s="15"/>
      <c r="F41" s="15"/>
      <c r="G41" s="15"/>
      <c r="H41" s="15"/>
      <c r="I41" s="15"/>
      <c r="J41" s="15"/>
    </row>
  </sheetData>
  <mergeCells count="4">
    <mergeCell ref="B2:J2"/>
    <mergeCell ref="B6:J6"/>
    <mergeCell ref="B8:J8"/>
    <mergeCell ref="B10:J10"/>
  </mergeCells>
  <pageMargins left="0.7" right="0.7" top="0.75" bottom="0.75" header="0.3" footer="0.3"/>
  <pageSetup paperSize="9" scale="9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/>
  </sheetViews>
  <sheetFormatPr defaultColWidth="0" defaultRowHeight="15" x14ac:dyDescent="0.2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  <col min="27" max="27" width="9.140625" customWidth="1"/>
    <col min="28" max="16384" width="9.140625" hidden="1"/>
  </cols>
  <sheetData>
    <row r="1" spans="1:23" ht="27.95" customHeight="1" thickBot="1" x14ac:dyDescent="0.3">
      <c r="A1" s="3"/>
      <c r="B1" s="12"/>
      <c r="C1" s="12"/>
      <c r="D1" s="12"/>
      <c r="E1" s="12"/>
      <c r="F1" s="13" t="s">
        <v>13</v>
      </c>
      <c r="G1" s="12"/>
      <c r="H1" s="12"/>
      <c r="I1" s="12"/>
      <c r="J1" s="12"/>
      <c r="W1">
        <v>30.126000000000001</v>
      </c>
    </row>
    <row r="2" spans="1:23" ht="18" customHeight="1" thickTop="1" x14ac:dyDescent="0.25">
      <c r="A2" s="11"/>
      <c r="B2" s="202" t="s">
        <v>14</v>
      </c>
      <c r="C2" s="203"/>
      <c r="D2" s="203"/>
      <c r="E2" s="203"/>
      <c r="F2" s="203"/>
      <c r="G2" s="203"/>
      <c r="H2" s="203"/>
      <c r="I2" s="203"/>
      <c r="J2" s="204"/>
    </row>
    <row r="3" spans="1:23" ht="18" customHeight="1" x14ac:dyDescent="0.25">
      <c r="A3" s="11"/>
      <c r="B3" s="34" t="s">
        <v>16</v>
      </c>
      <c r="C3" s="35"/>
      <c r="D3" s="36"/>
      <c r="E3" s="36"/>
      <c r="F3" s="36"/>
      <c r="G3" s="16"/>
      <c r="H3" s="16"/>
      <c r="I3" s="37" t="s">
        <v>15</v>
      </c>
      <c r="J3" s="30"/>
    </row>
    <row r="4" spans="1:23" ht="18" customHeight="1" x14ac:dyDescent="0.25">
      <c r="A4" s="11"/>
      <c r="B4" s="22"/>
      <c r="C4" s="19"/>
      <c r="D4" s="16"/>
      <c r="E4" s="16"/>
      <c r="F4" s="16"/>
      <c r="G4" s="16"/>
      <c r="H4" s="16"/>
      <c r="I4" s="37" t="s">
        <v>17</v>
      </c>
      <c r="J4" s="30"/>
    </row>
    <row r="5" spans="1:23" ht="18" customHeight="1" thickBot="1" x14ac:dyDescent="0.3">
      <c r="A5" s="11"/>
      <c r="B5" s="38" t="s">
        <v>18</v>
      </c>
      <c r="C5" s="19"/>
      <c r="D5" s="16"/>
      <c r="E5" s="16"/>
      <c r="F5" s="39" t="s">
        <v>19</v>
      </c>
      <c r="G5" s="16"/>
      <c r="H5" s="16"/>
      <c r="I5" s="37" t="s">
        <v>20</v>
      </c>
      <c r="J5" s="40" t="s">
        <v>21</v>
      </c>
    </row>
    <row r="6" spans="1:23" ht="20.100000000000001" customHeight="1" thickTop="1" x14ac:dyDescent="0.25">
      <c r="A6" s="11"/>
      <c r="B6" s="196" t="s">
        <v>22</v>
      </c>
      <c r="C6" s="197"/>
      <c r="D6" s="197"/>
      <c r="E6" s="197"/>
      <c r="F6" s="197"/>
      <c r="G6" s="197"/>
      <c r="H6" s="197"/>
      <c r="I6" s="197"/>
      <c r="J6" s="198"/>
    </row>
    <row r="7" spans="1:23" ht="18" customHeight="1" x14ac:dyDescent="0.25">
      <c r="A7" s="11"/>
      <c r="B7" s="49" t="s">
        <v>25</v>
      </c>
      <c r="C7" s="42"/>
      <c r="D7" s="17"/>
      <c r="E7" s="17"/>
      <c r="F7" s="17"/>
      <c r="G7" s="50" t="s">
        <v>26</v>
      </c>
      <c r="H7" s="17"/>
      <c r="I7" s="28"/>
      <c r="J7" s="43"/>
    </row>
    <row r="8" spans="1:23" ht="20.100000000000001" customHeight="1" x14ac:dyDescent="0.25">
      <c r="A8" s="11"/>
      <c r="B8" s="199" t="s">
        <v>23</v>
      </c>
      <c r="C8" s="200"/>
      <c r="D8" s="200"/>
      <c r="E8" s="200"/>
      <c r="F8" s="200"/>
      <c r="G8" s="200"/>
      <c r="H8" s="200"/>
      <c r="I8" s="200"/>
      <c r="J8" s="201"/>
    </row>
    <row r="9" spans="1:23" ht="18" customHeight="1" x14ac:dyDescent="0.25">
      <c r="A9" s="11"/>
      <c r="B9" s="38" t="s">
        <v>25</v>
      </c>
      <c r="C9" s="19"/>
      <c r="D9" s="16"/>
      <c r="E9" s="16"/>
      <c r="F9" s="16"/>
      <c r="G9" s="39" t="s">
        <v>26</v>
      </c>
      <c r="H9" s="16"/>
      <c r="I9" s="27"/>
      <c r="J9" s="30"/>
    </row>
    <row r="10" spans="1:23" ht="20.100000000000001" customHeight="1" x14ac:dyDescent="0.25">
      <c r="A10" s="11"/>
      <c r="B10" s="199" t="s">
        <v>24</v>
      </c>
      <c r="C10" s="200"/>
      <c r="D10" s="200"/>
      <c r="E10" s="200"/>
      <c r="F10" s="200"/>
      <c r="G10" s="200"/>
      <c r="H10" s="200"/>
      <c r="I10" s="200"/>
      <c r="J10" s="201"/>
    </row>
    <row r="11" spans="1:23" ht="18" customHeight="1" thickBot="1" x14ac:dyDescent="0.3">
      <c r="A11" s="11"/>
      <c r="B11" s="38" t="s">
        <v>25</v>
      </c>
      <c r="C11" s="19"/>
      <c r="D11" s="16"/>
      <c r="E11" s="16"/>
      <c r="F11" s="16"/>
      <c r="G11" s="39" t="s">
        <v>26</v>
      </c>
      <c r="H11" s="16"/>
      <c r="I11" s="27"/>
      <c r="J11" s="30"/>
    </row>
    <row r="12" spans="1:23" ht="18" customHeight="1" thickTop="1" x14ac:dyDescent="0.25">
      <c r="A12" s="11"/>
      <c r="B12" s="44"/>
      <c r="C12" s="45"/>
      <c r="D12" s="46"/>
      <c r="E12" s="46"/>
      <c r="F12" s="46"/>
      <c r="G12" s="46"/>
      <c r="H12" s="46"/>
      <c r="I12" s="47"/>
      <c r="J12" s="48"/>
    </row>
    <row r="13" spans="1:23" ht="18" customHeight="1" x14ac:dyDescent="0.25">
      <c r="A13" s="11"/>
      <c r="B13" s="41"/>
      <c r="C13" s="42"/>
      <c r="D13" s="17"/>
      <c r="E13" s="17"/>
      <c r="F13" s="17"/>
      <c r="G13" s="17"/>
      <c r="H13" s="17"/>
      <c r="I13" s="28"/>
      <c r="J13" s="43"/>
    </row>
    <row r="14" spans="1:23" ht="18" customHeight="1" thickBot="1" x14ac:dyDescent="0.3">
      <c r="A14" s="11"/>
      <c r="B14" s="22"/>
      <c r="C14" s="19"/>
      <c r="D14" s="16"/>
      <c r="E14" s="16"/>
      <c r="F14" s="16"/>
      <c r="G14" s="16"/>
      <c r="H14" s="16"/>
      <c r="I14" s="27"/>
      <c r="J14" s="30"/>
    </row>
    <row r="15" spans="1:23" ht="18" customHeight="1" thickTop="1" x14ac:dyDescent="0.25">
      <c r="A15" s="11"/>
      <c r="B15" s="83" t="s">
        <v>27</v>
      </c>
      <c r="C15" s="84" t="s">
        <v>6</v>
      </c>
      <c r="D15" s="84" t="s">
        <v>53</v>
      </c>
      <c r="E15" s="85" t="s">
        <v>54</v>
      </c>
      <c r="F15" s="97" t="s">
        <v>55</v>
      </c>
      <c r="G15" s="51" t="s">
        <v>32</v>
      </c>
      <c r="H15" s="54" t="s">
        <v>33</v>
      </c>
      <c r="I15" s="26"/>
      <c r="J15" s="48"/>
    </row>
    <row r="16" spans="1:23" ht="18" customHeight="1" x14ac:dyDescent="0.25">
      <c r="A16" s="11"/>
      <c r="B16" s="86">
        <v>1</v>
      </c>
      <c r="C16" s="87" t="s">
        <v>28</v>
      </c>
      <c r="D16" s="88">
        <f>'Rekap 14212'!B13</f>
        <v>0</v>
      </c>
      <c r="E16" s="89">
        <f>'Rekap 14212'!C13</f>
        <v>0</v>
      </c>
      <c r="F16" s="98">
        <f>'Rekap 14212'!D13</f>
        <v>0</v>
      </c>
      <c r="G16" s="52">
        <v>6</v>
      </c>
      <c r="H16" s="107"/>
      <c r="I16" s="121"/>
      <c r="J16" s="118">
        <v>0</v>
      </c>
    </row>
    <row r="17" spans="1:26" ht="18" customHeight="1" x14ac:dyDescent="0.25">
      <c r="A17" s="11"/>
      <c r="B17" s="59">
        <v>2</v>
      </c>
      <c r="C17" s="63" t="s">
        <v>29</v>
      </c>
      <c r="D17" s="70">
        <f>'Rekap 14212'!B19</f>
        <v>0</v>
      </c>
      <c r="E17" s="68">
        <f>'Rekap 14212'!C19</f>
        <v>0</v>
      </c>
      <c r="F17" s="73">
        <f>'Rekap 14212'!D19</f>
        <v>0</v>
      </c>
      <c r="G17" s="53">
        <v>7</v>
      </c>
      <c r="H17" s="108" t="s">
        <v>34</v>
      </c>
      <c r="I17" s="121"/>
      <c r="J17" s="119">
        <f>'SO 14212'!Z58</f>
        <v>0</v>
      </c>
    </row>
    <row r="18" spans="1:26" ht="18" customHeight="1" x14ac:dyDescent="0.25">
      <c r="A18" s="11"/>
      <c r="B18" s="60">
        <v>3</v>
      </c>
      <c r="C18" s="64" t="s">
        <v>30</v>
      </c>
      <c r="D18" s="71"/>
      <c r="E18" s="69"/>
      <c r="F18" s="74"/>
      <c r="G18" s="53">
        <v>8</v>
      </c>
      <c r="H18" s="108" t="s">
        <v>35</v>
      </c>
      <c r="I18" s="121"/>
      <c r="J18" s="119">
        <v>0</v>
      </c>
    </row>
    <row r="19" spans="1:26" ht="18" customHeight="1" x14ac:dyDescent="0.25">
      <c r="A19" s="11"/>
      <c r="B19" s="60">
        <v>4</v>
      </c>
      <c r="C19" s="65"/>
      <c r="D19" s="71"/>
      <c r="E19" s="69"/>
      <c r="F19" s="74"/>
      <c r="G19" s="53">
        <v>9</v>
      </c>
      <c r="H19" s="117"/>
      <c r="I19" s="121"/>
      <c r="J19" s="120"/>
    </row>
    <row r="20" spans="1:26" ht="18" customHeight="1" thickBot="1" x14ac:dyDescent="0.3">
      <c r="A20" s="11"/>
      <c r="B20" s="60">
        <v>5</v>
      </c>
      <c r="C20" s="66" t="s">
        <v>31</v>
      </c>
      <c r="D20" s="72"/>
      <c r="E20" s="92"/>
      <c r="F20" s="99">
        <f>SUM(F16:F19)</f>
        <v>0</v>
      </c>
      <c r="G20" s="53">
        <v>10</v>
      </c>
      <c r="H20" s="108" t="s">
        <v>31</v>
      </c>
      <c r="I20" s="123"/>
      <c r="J20" s="91">
        <f>SUM(J16:J19)</f>
        <v>0</v>
      </c>
    </row>
    <row r="21" spans="1:26" ht="18" customHeight="1" thickTop="1" x14ac:dyDescent="0.25">
      <c r="A21" s="11"/>
      <c r="B21" s="57" t="s">
        <v>43</v>
      </c>
      <c r="C21" s="61" t="s">
        <v>7</v>
      </c>
      <c r="D21" s="67"/>
      <c r="E21" s="18"/>
      <c r="F21" s="90"/>
      <c r="G21" s="57" t="s">
        <v>49</v>
      </c>
      <c r="H21" s="54" t="s">
        <v>7</v>
      </c>
      <c r="I21" s="28"/>
      <c r="J21" s="124"/>
    </row>
    <row r="22" spans="1:26" ht="18" customHeight="1" x14ac:dyDescent="0.25">
      <c r="A22" s="11"/>
      <c r="B22" s="52">
        <v>11</v>
      </c>
      <c r="C22" s="55" t="s">
        <v>44</v>
      </c>
      <c r="D22" s="79"/>
      <c r="E22" s="81" t="s">
        <v>47</v>
      </c>
      <c r="F22" s="73">
        <f>((F16*U22*0)+(F17*V22*0)+(F18*W22*0))/100</f>
        <v>0</v>
      </c>
      <c r="G22" s="52">
        <v>16</v>
      </c>
      <c r="H22" s="107" t="s">
        <v>50</v>
      </c>
      <c r="I22" s="122" t="s">
        <v>47</v>
      </c>
      <c r="J22" s="118">
        <f>((F16*X22*0)+(F17*Y22*0)+(F18*Z22*0))/100</f>
        <v>0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</row>
    <row r="23" spans="1:26" ht="18" customHeight="1" x14ac:dyDescent="0.25">
      <c r="A23" s="11"/>
      <c r="B23" s="53">
        <v>12</v>
      </c>
      <c r="C23" s="56" t="s">
        <v>45</v>
      </c>
      <c r="D23" s="58"/>
      <c r="E23" s="81" t="s">
        <v>48</v>
      </c>
      <c r="F23" s="74">
        <f>((F16*U23*0)+(F17*V23*0)+(F18*W23*0))/100</f>
        <v>0</v>
      </c>
      <c r="G23" s="53">
        <v>17</v>
      </c>
      <c r="H23" s="108" t="s">
        <v>51</v>
      </c>
      <c r="I23" s="122" t="s">
        <v>47</v>
      </c>
      <c r="J23" s="119">
        <f>((F16*X23*0)+(F17*Y23*0)+(F18*Z23*0))/100</f>
        <v>0</v>
      </c>
      <c r="U23">
        <v>1</v>
      </c>
      <c r="V23">
        <v>1</v>
      </c>
      <c r="W23">
        <v>0</v>
      </c>
      <c r="X23">
        <v>1</v>
      </c>
      <c r="Y23">
        <v>1</v>
      </c>
      <c r="Z23">
        <v>1</v>
      </c>
    </row>
    <row r="24" spans="1:26" ht="18" customHeight="1" x14ac:dyDescent="0.25">
      <c r="A24" s="11"/>
      <c r="B24" s="53">
        <v>13</v>
      </c>
      <c r="C24" s="56" t="s">
        <v>46</v>
      </c>
      <c r="D24" s="58"/>
      <c r="E24" s="81" t="s">
        <v>47</v>
      </c>
      <c r="F24" s="74">
        <f>((F16*U24*0)+(F17*V24*0)+(F18*W24*0))/100</f>
        <v>0</v>
      </c>
      <c r="G24" s="53">
        <v>18</v>
      </c>
      <c r="H24" s="108" t="s">
        <v>52</v>
      </c>
      <c r="I24" s="122" t="s">
        <v>48</v>
      </c>
      <c r="J24" s="119">
        <f>((F16*X24*0)+(F17*Y24*0)+(F18*Z24*0))/100</f>
        <v>0</v>
      </c>
      <c r="U24">
        <v>1</v>
      </c>
      <c r="V24">
        <v>1</v>
      </c>
      <c r="W24">
        <v>1</v>
      </c>
      <c r="X24">
        <v>1</v>
      </c>
      <c r="Y24">
        <v>1</v>
      </c>
      <c r="Z24">
        <v>0</v>
      </c>
    </row>
    <row r="25" spans="1:26" ht="18" customHeight="1" x14ac:dyDescent="0.25">
      <c r="A25" s="11"/>
      <c r="B25" s="53">
        <v>14</v>
      </c>
      <c r="C25" s="19"/>
      <c r="D25" s="58"/>
      <c r="E25" s="82"/>
      <c r="F25" s="80"/>
      <c r="G25" s="53">
        <v>19</v>
      </c>
      <c r="H25" s="117"/>
      <c r="I25" s="121"/>
      <c r="J25" s="120"/>
    </row>
    <row r="26" spans="1:26" ht="18" customHeight="1" thickBot="1" x14ac:dyDescent="0.3">
      <c r="A26" s="11"/>
      <c r="B26" s="53">
        <v>15</v>
      </c>
      <c r="C26" s="56"/>
      <c r="D26" s="58"/>
      <c r="E26" s="58"/>
      <c r="F26" s="100"/>
      <c r="G26" s="53">
        <v>20</v>
      </c>
      <c r="H26" s="108" t="s">
        <v>31</v>
      </c>
      <c r="I26" s="123"/>
      <c r="J26" s="91">
        <f>SUM(J22:J25)+SUM(F22:F25)</f>
        <v>0</v>
      </c>
    </row>
    <row r="27" spans="1:26" ht="18" customHeight="1" thickTop="1" x14ac:dyDescent="0.25">
      <c r="A27" s="11"/>
      <c r="B27" s="93"/>
      <c r="C27" s="135" t="s">
        <v>58</v>
      </c>
      <c r="D27" s="128"/>
      <c r="E27" s="94"/>
      <c r="F27" s="29"/>
      <c r="G27" s="101" t="s">
        <v>36</v>
      </c>
      <c r="H27" s="96" t="s">
        <v>37</v>
      </c>
      <c r="I27" s="28"/>
      <c r="J27" s="31"/>
    </row>
    <row r="28" spans="1:26" ht="18" customHeight="1" x14ac:dyDescent="0.25">
      <c r="A28" s="11"/>
      <c r="B28" s="25"/>
      <c r="C28" s="126"/>
      <c r="D28" s="129"/>
      <c r="E28" s="21"/>
      <c r="F28" s="11"/>
      <c r="G28" s="102">
        <v>21</v>
      </c>
      <c r="H28" s="106" t="s">
        <v>38</v>
      </c>
      <c r="I28" s="114"/>
      <c r="J28" s="110">
        <f>F20+J20+F26+J26</f>
        <v>0</v>
      </c>
    </row>
    <row r="29" spans="1:26" ht="18" customHeight="1" x14ac:dyDescent="0.25">
      <c r="A29" s="11"/>
      <c r="B29" s="75"/>
      <c r="C29" s="127"/>
      <c r="D29" s="130"/>
      <c r="E29" s="21"/>
      <c r="F29" s="11"/>
      <c r="G29" s="52">
        <v>22</v>
      </c>
      <c r="H29" s="107" t="s">
        <v>39</v>
      </c>
      <c r="I29" s="115">
        <f>J28-SUM('SO 14212'!K9:'SO 14212'!K57)</f>
        <v>0</v>
      </c>
      <c r="J29" s="111">
        <f>ROUND(((ROUND(I29,2)*20)*1/100),2)</f>
        <v>0</v>
      </c>
    </row>
    <row r="30" spans="1:26" ht="18" customHeight="1" x14ac:dyDescent="0.25">
      <c r="A30" s="11"/>
      <c r="B30" s="22"/>
      <c r="C30" s="117"/>
      <c r="D30" s="121"/>
      <c r="E30" s="21"/>
      <c r="F30" s="11"/>
      <c r="G30" s="53">
        <v>23</v>
      </c>
      <c r="H30" s="108" t="s">
        <v>40</v>
      </c>
      <c r="I30" s="81">
        <f>SUM('SO 14212'!K9:'SO 14212'!K57)</f>
        <v>0</v>
      </c>
      <c r="J30" s="112">
        <f>ROUND(((ROUND(I30,2)*0)/100),2)</f>
        <v>0</v>
      </c>
    </row>
    <row r="31" spans="1:26" ht="18" customHeight="1" x14ac:dyDescent="0.25">
      <c r="A31" s="11"/>
      <c r="B31" s="23"/>
      <c r="C31" s="131"/>
      <c r="D31" s="132"/>
      <c r="E31" s="21"/>
      <c r="F31" s="11"/>
      <c r="G31" s="102">
        <v>24</v>
      </c>
      <c r="H31" s="106" t="s">
        <v>41</v>
      </c>
      <c r="I31" s="105"/>
      <c r="J31" s="125">
        <f>SUM(J28:J30)</f>
        <v>0</v>
      </c>
    </row>
    <row r="32" spans="1:26" ht="18" customHeight="1" thickBot="1" x14ac:dyDescent="0.3">
      <c r="A32" s="11"/>
      <c r="B32" s="41"/>
      <c r="C32" s="109"/>
      <c r="D32" s="116"/>
      <c r="E32" s="76"/>
      <c r="F32" s="77"/>
      <c r="G32" s="52" t="s">
        <v>42</v>
      </c>
      <c r="H32" s="109"/>
      <c r="I32" s="116"/>
      <c r="J32" s="113"/>
    </row>
    <row r="33" spans="1:10" ht="18" customHeight="1" thickTop="1" x14ac:dyDescent="0.25">
      <c r="A33" s="11"/>
      <c r="B33" s="93"/>
      <c r="C33" s="94"/>
      <c r="D33" s="133" t="s">
        <v>56</v>
      </c>
      <c r="E33" s="15"/>
      <c r="F33" s="95"/>
      <c r="G33" s="103">
        <v>26</v>
      </c>
      <c r="H33" s="134" t="s">
        <v>57</v>
      </c>
      <c r="I33" s="29"/>
      <c r="J33" s="104"/>
    </row>
    <row r="34" spans="1:10" ht="18" customHeight="1" x14ac:dyDescent="0.25">
      <c r="A34" s="11"/>
      <c r="B34" s="24"/>
      <c r="C34" s="20"/>
      <c r="D34" s="14"/>
      <c r="E34" s="14"/>
      <c r="F34" s="14"/>
      <c r="G34" s="14"/>
      <c r="H34" s="14"/>
      <c r="I34" s="29"/>
      <c r="J34" s="32"/>
    </row>
    <row r="35" spans="1:10" ht="18" customHeight="1" x14ac:dyDescent="0.25">
      <c r="A35" s="11"/>
      <c r="B35" s="25"/>
      <c r="C35" s="21"/>
      <c r="D35" s="3"/>
      <c r="E35" s="3"/>
      <c r="F35" s="3"/>
      <c r="G35" s="3"/>
      <c r="H35" s="3"/>
      <c r="I35" s="11"/>
      <c r="J35" s="33"/>
    </row>
    <row r="36" spans="1:10" ht="18" customHeight="1" x14ac:dyDescent="0.25">
      <c r="A36" s="11"/>
      <c r="B36" s="25"/>
      <c r="C36" s="21"/>
      <c r="D36" s="3"/>
      <c r="E36" s="3"/>
      <c r="F36" s="3"/>
      <c r="G36" s="3"/>
      <c r="H36" s="3"/>
      <c r="I36" s="11"/>
      <c r="J36" s="33"/>
    </row>
    <row r="37" spans="1:10" ht="18" customHeight="1" x14ac:dyDescent="0.25">
      <c r="A37" s="11"/>
      <c r="B37" s="25"/>
      <c r="C37" s="21"/>
      <c r="D37" s="3"/>
      <c r="E37" s="3"/>
      <c r="F37" s="3"/>
      <c r="G37" s="3"/>
      <c r="H37" s="3"/>
      <c r="I37" s="11"/>
      <c r="J37" s="33"/>
    </row>
    <row r="38" spans="1:10" ht="18" customHeight="1" x14ac:dyDescent="0.25">
      <c r="A38" s="11"/>
      <c r="B38" s="25"/>
      <c r="C38" s="21"/>
      <c r="D38" s="3"/>
      <c r="E38" s="3"/>
      <c r="F38" s="3"/>
      <c r="G38" s="3"/>
      <c r="H38" s="3"/>
      <c r="I38" s="11"/>
      <c r="J38" s="33"/>
    </row>
    <row r="39" spans="1:10" ht="18" customHeight="1" x14ac:dyDescent="0.25">
      <c r="A39" s="11"/>
      <c r="B39" s="25"/>
      <c r="C39" s="21"/>
      <c r="D39" s="3"/>
      <c r="E39" s="3"/>
      <c r="F39" s="3"/>
      <c r="G39" s="3"/>
      <c r="H39" s="3"/>
      <c r="I39" s="11"/>
      <c r="J39" s="33"/>
    </row>
    <row r="40" spans="1:10" ht="18" customHeight="1" thickBot="1" x14ac:dyDescent="0.3">
      <c r="A40" s="11"/>
      <c r="B40" s="75"/>
      <c r="C40" s="76"/>
      <c r="D40" s="12"/>
      <c r="E40" s="12"/>
      <c r="F40" s="12"/>
      <c r="G40" s="12"/>
      <c r="H40" s="12"/>
      <c r="I40" s="77"/>
      <c r="J40" s="78"/>
    </row>
    <row r="41" spans="1:10" ht="15.75" thickTop="1" x14ac:dyDescent="0.25">
      <c r="A41" s="11"/>
      <c r="B41" s="15"/>
      <c r="C41" s="15"/>
      <c r="D41" s="15"/>
      <c r="E41" s="15"/>
      <c r="F41" s="15"/>
      <c r="G41" s="15"/>
      <c r="H41" s="15"/>
      <c r="I41" s="15"/>
      <c r="J41" s="15"/>
    </row>
  </sheetData>
  <mergeCells count="4">
    <mergeCell ref="B2:J2"/>
    <mergeCell ref="B6:J6"/>
    <mergeCell ref="B8:J8"/>
    <mergeCell ref="B10:J10"/>
  </mergeCells>
  <pageMargins left="0.7" right="0.7" top="0.75" bottom="0.75" header="0.3" footer="0.3"/>
  <pageSetup paperSize="9" scale="9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0"/>
  <sheetViews>
    <sheetView workbookViewId="0">
      <selection sqref="A1:D1"/>
    </sheetView>
  </sheetViews>
  <sheetFormatPr defaultColWidth="0" defaultRowHeight="15" x14ac:dyDescent="0.25"/>
  <cols>
    <col min="1" max="1" width="40.7109375" customWidth="1"/>
    <col min="2" max="4" width="12.7109375" customWidth="1"/>
    <col min="5" max="6" width="15.7109375" customWidth="1"/>
    <col min="7" max="7" width="3.7109375" customWidth="1"/>
    <col min="8" max="9" width="9.140625" hidden="1" customWidth="1"/>
    <col min="10" max="26" width="0" hidden="1" customWidth="1"/>
    <col min="27" max="16384" width="9.140625" hidden="1"/>
  </cols>
  <sheetData>
    <row r="1" spans="1:26" ht="20.100000000000001" customHeight="1" x14ac:dyDescent="0.25">
      <c r="A1" s="205" t="s">
        <v>22</v>
      </c>
      <c r="B1" s="206"/>
      <c r="C1" s="206"/>
      <c r="D1" s="207"/>
      <c r="E1" s="138" t="s">
        <v>19</v>
      </c>
      <c r="F1" s="137"/>
      <c r="W1">
        <v>30.126000000000001</v>
      </c>
    </row>
    <row r="2" spans="1:26" ht="20.100000000000001" customHeight="1" x14ac:dyDescent="0.25">
      <c r="A2" s="205" t="s">
        <v>23</v>
      </c>
      <c r="B2" s="206"/>
      <c r="C2" s="206"/>
      <c r="D2" s="207"/>
      <c r="E2" s="138" t="s">
        <v>17</v>
      </c>
      <c r="F2" s="137"/>
    </row>
    <row r="3" spans="1:26" ht="20.100000000000001" customHeight="1" x14ac:dyDescent="0.25">
      <c r="A3" s="205" t="s">
        <v>24</v>
      </c>
      <c r="B3" s="206"/>
      <c r="C3" s="206"/>
      <c r="D3" s="207"/>
      <c r="E3" s="138" t="s">
        <v>62</v>
      </c>
      <c r="F3" s="137"/>
    </row>
    <row r="4" spans="1:26" x14ac:dyDescent="0.25">
      <c r="A4" s="139" t="s">
        <v>14</v>
      </c>
      <c r="B4" s="136"/>
      <c r="C4" s="136"/>
      <c r="D4" s="136"/>
      <c r="E4" s="136"/>
      <c r="F4" s="136"/>
    </row>
    <row r="5" spans="1:26" x14ac:dyDescent="0.25">
      <c r="A5" s="139" t="s">
        <v>16</v>
      </c>
      <c r="B5" s="136"/>
      <c r="C5" s="136"/>
      <c r="D5" s="136"/>
      <c r="E5" s="136"/>
      <c r="F5" s="136"/>
    </row>
    <row r="6" spans="1:26" x14ac:dyDescent="0.25">
      <c r="A6" s="136"/>
      <c r="B6" s="136"/>
      <c r="C6" s="136"/>
      <c r="D6" s="136"/>
      <c r="E6" s="136"/>
      <c r="F6" s="136"/>
    </row>
    <row r="7" spans="1:26" x14ac:dyDescent="0.25">
      <c r="A7" s="136"/>
      <c r="B7" s="136"/>
      <c r="C7" s="136"/>
      <c r="D7" s="136"/>
      <c r="E7" s="136"/>
      <c r="F7" s="136"/>
    </row>
    <row r="8" spans="1:26" x14ac:dyDescent="0.25">
      <c r="A8" s="140" t="s">
        <v>63</v>
      </c>
      <c r="B8" s="136"/>
      <c r="C8" s="136"/>
      <c r="D8" s="136"/>
      <c r="E8" s="136"/>
      <c r="F8" s="136"/>
    </row>
    <row r="9" spans="1:26" x14ac:dyDescent="0.25">
      <c r="A9" s="141" t="s">
        <v>59</v>
      </c>
      <c r="B9" s="141" t="s">
        <v>53</v>
      </c>
      <c r="C9" s="141" t="s">
        <v>54</v>
      </c>
      <c r="D9" s="141" t="s">
        <v>31</v>
      </c>
      <c r="E9" s="141" t="s">
        <v>60</v>
      </c>
      <c r="F9" s="141" t="s">
        <v>61</v>
      </c>
    </row>
    <row r="10" spans="1:26" x14ac:dyDescent="0.25">
      <c r="A10" s="148" t="s">
        <v>64</v>
      </c>
      <c r="B10" s="149"/>
      <c r="C10" s="145"/>
      <c r="D10" s="145"/>
      <c r="E10" s="146"/>
      <c r="F10" s="146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</row>
    <row r="11" spans="1:26" x14ac:dyDescent="0.25">
      <c r="A11" s="150" t="s">
        <v>65</v>
      </c>
      <c r="B11" s="151">
        <f>'SO 14212'!L17</f>
        <v>0</v>
      </c>
      <c r="C11" s="151">
        <f>'SO 14212'!M17</f>
        <v>0</v>
      </c>
      <c r="D11" s="151">
        <f>'SO 14212'!I17</f>
        <v>0</v>
      </c>
      <c r="E11" s="152">
        <f>'SO 14212'!P17</f>
        <v>0</v>
      </c>
      <c r="F11" s="152">
        <f>'SO 14212'!S17</f>
        <v>0</v>
      </c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</row>
    <row r="12" spans="1:26" x14ac:dyDescent="0.25">
      <c r="A12" s="150" t="s">
        <v>66</v>
      </c>
      <c r="B12" s="151">
        <f>'SO 14212'!L24</f>
        <v>0</v>
      </c>
      <c r="C12" s="151">
        <f>'SO 14212'!M24</f>
        <v>0</v>
      </c>
      <c r="D12" s="151">
        <f>'SO 14212'!I24</f>
        <v>0</v>
      </c>
      <c r="E12" s="152">
        <f>'SO 14212'!P24</f>
        <v>0</v>
      </c>
      <c r="F12" s="152">
        <f>'SO 14212'!S24</f>
        <v>0</v>
      </c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  <c r="Z12" s="147"/>
    </row>
    <row r="13" spans="1:26" x14ac:dyDescent="0.25">
      <c r="A13" s="2" t="s">
        <v>64</v>
      </c>
      <c r="B13" s="153">
        <f>'SO 14212'!L26</f>
        <v>0</v>
      </c>
      <c r="C13" s="153">
        <f>'SO 14212'!M26</f>
        <v>0</v>
      </c>
      <c r="D13" s="153">
        <f>'SO 14212'!I26</f>
        <v>0</v>
      </c>
      <c r="E13" s="154">
        <f>'SO 14212'!P26</f>
        <v>0</v>
      </c>
      <c r="F13" s="154">
        <f>'SO 14212'!S26</f>
        <v>0</v>
      </c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</row>
    <row r="14" spans="1:26" x14ac:dyDescent="0.25">
      <c r="A14" s="1"/>
      <c r="B14" s="143"/>
      <c r="C14" s="143"/>
      <c r="D14" s="143"/>
      <c r="E14" s="142"/>
      <c r="F14" s="142"/>
    </row>
    <row r="15" spans="1:26" x14ac:dyDescent="0.25">
      <c r="A15" s="2" t="s">
        <v>67</v>
      </c>
      <c r="B15" s="153"/>
      <c r="C15" s="151"/>
      <c r="D15" s="151"/>
      <c r="E15" s="152"/>
      <c r="F15" s="152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</row>
    <row r="16" spans="1:26" x14ac:dyDescent="0.25">
      <c r="A16" s="150" t="s">
        <v>68</v>
      </c>
      <c r="B16" s="151">
        <f>'SO 14212'!L35</f>
        <v>0</v>
      </c>
      <c r="C16" s="151">
        <f>'SO 14212'!M35</f>
        <v>0</v>
      </c>
      <c r="D16" s="151">
        <f>'SO 14212'!I35</f>
        <v>0</v>
      </c>
      <c r="E16" s="152">
        <f>'SO 14212'!P35</f>
        <v>0</v>
      </c>
      <c r="F16" s="152">
        <f>'SO 14212'!S35</f>
        <v>0.03</v>
      </c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</row>
    <row r="17" spans="1:26" x14ac:dyDescent="0.25">
      <c r="A17" s="150" t="s">
        <v>69</v>
      </c>
      <c r="B17" s="151">
        <f>'SO 14212'!L42</f>
        <v>0</v>
      </c>
      <c r="C17" s="151">
        <f>'SO 14212'!M42</f>
        <v>0</v>
      </c>
      <c r="D17" s="151">
        <f>'SO 14212'!I42</f>
        <v>0</v>
      </c>
      <c r="E17" s="152">
        <f>'SO 14212'!P42</f>
        <v>0</v>
      </c>
      <c r="F17" s="152">
        <f>'SO 14212'!S42</f>
        <v>0</v>
      </c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</row>
    <row r="18" spans="1:26" x14ac:dyDescent="0.25">
      <c r="A18" s="150" t="s">
        <v>70</v>
      </c>
      <c r="B18" s="151">
        <f>'SO 14212'!L55</f>
        <v>0</v>
      </c>
      <c r="C18" s="151">
        <f>'SO 14212'!M55</f>
        <v>0</v>
      </c>
      <c r="D18" s="151">
        <f>'SO 14212'!I55</f>
        <v>0</v>
      </c>
      <c r="E18" s="152">
        <f>'SO 14212'!P55</f>
        <v>0</v>
      </c>
      <c r="F18" s="152">
        <f>'SO 14212'!S55</f>
        <v>0.02</v>
      </c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</row>
    <row r="19" spans="1:26" x14ac:dyDescent="0.25">
      <c r="A19" s="2" t="s">
        <v>67</v>
      </c>
      <c r="B19" s="153">
        <f>'SO 14212'!L57</f>
        <v>0</v>
      </c>
      <c r="C19" s="153">
        <f>'SO 14212'!M57</f>
        <v>0</v>
      </c>
      <c r="D19" s="153">
        <f>'SO 14212'!I57</f>
        <v>0</v>
      </c>
      <c r="E19" s="154">
        <f>'SO 14212'!S57</f>
        <v>0.05</v>
      </c>
      <c r="F19" s="154">
        <f>'SO 14212'!V57</f>
        <v>0</v>
      </c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</row>
    <row r="20" spans="1:26" x14ac:dyDescent="0.25">
      <c r="A20" s="1"/>
      <c r="B20" s="143"/>
      <c r="C20" s="143"/>
      <c r="D20" s="143"/>
      <c r="E20" s="142"/>
      <c r="F20" s="142"/>
    </row>
    <row r="21" spans="1:26" x14ac:dyDescent="0.25">
      <c r="A21" s="2" t="s">
        <v>71</v>
      </c>
      <c r="B21" s="153">
        <f>'SO 14212'!L58</f>
        <v>0</v>
      </c>
      <c r="C21" s="153">
        <f>'SO 14212'!M58</f>
        <v>0</v>
      </c>
      <c r="D21" s="153">
        <f>'SO 14212'!I58</f>
        <v>0</v>
      </c>
      <c r="E21" s="154">
        <f>'SO 14212'!S58</f>
        <v>0.05</v>
      </c>
      <c r="F21" s="154">
        <f>'SO 14212'!V58</f>
        <v>0</v>
      </c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</row>
    <row r="22" spans="1:26" x14ac:dyDescent="0.25">
      <c r="A22" s="1"/>
      <c r="B22" s="143"/>
      <c r="C22" s="143"/>
      <c r="D22" s="143"/>
      <c r="E22" s="142"/>
      <c r="F22" s="142"/>
    </row>
    <row r="23" spans="1:26" x14ac:dyDescent="0.25">
      <c r="A23" s="1"/>
      <c r="B23" s="143"/>
      <c r="C23" s="143"/>
      <c r="D23" s="143"/>
      <c r="E23" s="142"/>
      <c r="F23" s="142"/>
    </row>
    <row r="24" spans="1:26" x14ac:dyDescent="0.25">
      <c r="A24" s="1"/>
      <c r="B24" s="143"/>
      <c r="C24" s="143"/>
      <c r="D24" s="143"/>
      <c r="E24" s="142"/>
      <c r="F24" s="142"/>
    </row>
    <row r="25" spans="1:26" x14ac:dyDescent="0.25">
      <c r="A25" s="1"/>
      <c r="B25" s="143"/>
      <c r="C25" s="143"/>
      <c r="D25" s="143"/>
      <c r="E25" s="142"/>
      <c r="F25" s="142"/>
    </row>
    <row r="26" spans="1:26" x14ac:dyDescent="0.25">
      <c r="A26" s="1"/>
      <c r="B26" s="143"/>
      <c r="C26" s="143"/>
      <c r="D26" s="143"/>
      <c r="E26" s="142"/>
      <c r="F26" s="142"/>
    </row>
    <row r="27" spans="1:26" x14ac:dyDescent="0.25">
      <c r="A27" s="1"/>
      <c r="B27" s="143"/>
      <c r="C27" s="143"/>
      <c r="D27" s="143"/>
      <c r="E27" s="142"/>
      <c r="F27" s="142"/>
    </row>
    <row r="28" spans="1:26" x14ac:dyDescent="0.25">
      <c r="A28" s="1"/>
      <c r="B28" s="143"/>
      <c r="C28" s="143"/>
      <c r="D28" s="143"/>
      <c r="E28" s="142"/>
      <c r="F28" s="142"/>
    </row>
    <row r="29" spans="1:26" x14ac:dyDescent="0.25">
      <c r="A29" s="1"/>
      <c r="B29" s="143"/>
      <c r="C29" s="143"/>
      <c r="D29" s="143"/>
      <c r="E29" s="142"/>
      <c r="F29" s="142"/>
    </row>
    <row r="30" spans="1:26" x14ac:dyDescent="0.25">
      <c r="A30" s="1"/>
      <c r="B30" s="143"/>
      <c r="C30" s="143"/>
      <c r="D30" s="143"/>
      <c r="E30" s="142"/>
      <c r="F30" s="142"/>
    </row>
    <row r="31" spans="1:26" x14ac:dyDescent="0.25">
      <c r="A31" s="1"/>
      <c r="B31" s="143"/>
      <c r="C31" s="143"/>
      <c r="D31" s="143"/>
      <c r="E31" s="142"/>
      <c r="F31" s="142"/>
    </row>
    <row r="32" spans="1:26" x14ac:dyDescent="0.25">
      <c r="A32" s="1"/>
      <c r="B32" s="143"/>
      <c r="C32" s="143"/>
      <c r="D32" s="143"/>
      <c r="E32" s="142"/>
      <c r="F32" s="142"/>
    </row>
    <row r="33" spans="1:6" x14ac:dyDescent="0.25">
      <c r="A33" s="1"/>
      <c r="B33" s="143"/>
      <c r="C33" s="143"/>
      <c r="D33" s="143"/>
      <c r="E33" s="142"/>
      <c r="F33" s="142"/>
    </row>
    <row r="34" spans="1:6" x14ac:dyDescent="0.25">
      <c r="A34" s="1"/>
      <c r="B34" s="143"/>
      <c r="C34" s="143"/>
      <c r="D34" s="143"/>
      <c r="E34" s="142"/>
      <c r="F34" s="142"/>
    </row>
    <row r="35" spans="1:6" x14ac:dyDescent="0.25">
      <c r="A35" s="1"/>
      <c r="B35" s="143"/>
      <c r="C35" s="143"/>
      <c r="D35" s="143"/>
      <c r="E35" s="142"/>
      <c r="F35" s="142"/>
    </row>
    <row r="36" spans="1:6" x14ac:dyDescent="0.25">
      <c r="A36" s="1"/>
      <c r="B36" s="143"/>
      <c r="C36" s="143"/>
      <c r="D36" s="143"/>
      <c r="E36" s="142"/>
      <c r="F36" s="142"/>
    </row>
    <row r="37" spans="1:6" x14ac:dyDescent="0.25">
      <c r="A37" s="1"/>
      <c r="B37" s="143"/>
      <c r="C37" s="143"/>
      <c r="D37" s="143"/>
      <c r="E37" s="142"/>
      <c r="F37" s="142"/>
    </row>
    <row r="38" spans="1:6" x14ac:dyDescent="0.25">
      <c r="A38" s="1"/>
      <c r="B38" s="143"/>
      <c r="C38" s="143"/>
      <c r="D38" s="143"/>
      <c r="E38" s="142"/>
      <c r="F38" s="142"/>
    </row>
    <row r="39" spans="1:6" x14ac:dyDescent="0.25">
      <c r="A39" s="1"/>
      <c r="B39" s="143"/>
      <c r="C39" s="143"/>
      <c r="D39" s="143"/>
      <c r="E39" s="142"/>
      <c r="F39" s="142"/>
    </row>
    <row r="40" spans="1:6" x14ac:dyDescent="0.25">
      <c r="A40" s="1"/>
      <c r="B40" s="143"/>
      <c r="C40" s="143"/>
      <c r="D40" s="143"/>
      <c r="E40" s="142"/>
      <c r="F40" s="142"/>
    </row>
    <row r="41" spans="1:6" x14ac:dyDescent="0.25">
      <c r="A41" s="1"/>
      <c r="B41" s="143"/>
      <c r="C41" s="143"/>
      <c r="D41" s="143"/>
      <c r="E41" s="142"/>
      <c r="F41" s="142"/>
    </row>
    <row r="42" spans="1:6" x14ac:dyDescent="0.25">
      <c r="A42" s="1"/>
      <c r="B42" s="143"/>
      <c r="C42" s="143"/>
      <c r="D42" s="143"/>
      <c r="E42" s="142"/>
      <c r="F42" s="142"/>
    </row>
    <row r="43" spans="1:6" x14ac:dyDescent="0.25">
      <c r="A43" s="1"/>
      <c r="B43" s="143"/>
      <c r="C43" s="143"/>
      <c r="D43" s="143"/>
      <c r="E43" s="142"/>
      <c r="F43" s="142"/>
    </row>
    <row r="44" spans="1:6" x14ac:dyDescent="0.25">
      <c r="A44" s="1"/>
      <c r="B44" s="143"/>
      <c r="C44" s="143"/>
      <c r="D44" s="143"/>
      <c r="E44" s="142"/>
      <c r="F44" s="142"/>
    </row>
    <row r="45" spans="1:6" x14ac:dyDescent="0.25">
      <c r="A45" s="1"/>
      <c r="B45" s="143"/>
      <c r="C45" s="143"/>
      <c r="D45" s="143"/>
      <c r="E45" s="142"/>
      <c r="F45" s="142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1"/>
      <c r="B67" s="1"/>
      <c r="C67" s="1"/>
      <c r="D67" s="1"/>
      <c r="E67" s="1"/>
      <c r="F67" s="1"/>
    </row>
    <row r="68" spans="1:6" x14ac:dyDescent="0.25">
      <c r="A68" s="1"/>
      <c r="B68" s="1"/>
      <c r="C68" s="1"/>
      <c r="D68" s="1"/>
      <c r="E68" s="1"/>
      <c r="F68" s="1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  <row r="285" spans="1:6" x14ac:dyDescent="0.25">
      <c r="A285" s="1"/>
      <c r="B285" s="1"/>
      <c r="C285" s="1"/>
      <c r="D285" s="1"/>
      <c r="E285" s="1"/>
      <c r="F285" s="1"/>
    </row>
    <row r="286" spans="1:6" x14ac:dyDescent="0.25">
      <c r="A286" s="1"/>
      <c r="B286" s="1"/>
      <c r="C286" s="1"/>
      <c r="D286" s="1"/>
      <c r="E286" s="1"/>
      <c r="F286" s="1"/>
    </row>
    <row r="287" spans="1:6" x14ac:dyDescent="0.25">
      <c r="A287" s="1"/>
      <c r="B287" s="1"/>
      <c r="C287" s="1"/>
      <c r="D287" s="1"/>
      <c r="E287" s="1"/>
      <c r="F287" s="1"/>
    </row>
    <row r="288" spans="1:6" x14ac:dyDescent="0.25">
      <c r="A288" s="1"/>
      <c r="B288" s="1"/>
      <c r="C288" s="1"/>
      <c r="D288" s="1"/>
      <c r="E288" s="1"/>
      <c r="F288" s="1"/>
    </row>
    <row r="289" spans="1:6" x14ac:dyDescent="0.25">
      <c r="A289" s="1"/>
      <c r="B289" s="1"/>
      <c r="C289" s="1"/>
      <c r="D289" s="1"/>
      <c r="E289" s="1"/>
      <c r="F289" s="1"/>
    </row>
    <row r="290" spans="1:6" x14ac:dyDescent="0.25">
      <c r="A290" s="1"/>
      <c r="B290" s="1"/>
      <c r="C290" s="1"/>
      <c r="D290" s="1"/>
      <c r="E290" s="1"/>
      <c r="F290" s="1"/>
    </row>
    <row r="291" spans="1:6" x14ac:dyDescent="0.25">
      <c r="A291" s="1"/>
      <c r="B291" s="1"/>
      <c r="C291" s="1"/>
      <c r="D291" s="1"/>
      <c r="E291" s="1"/>
      <c r="F291" s="1"/>
    </row>
    <row r="292" spans="1:6" x14ac:dyDescent="0.25">
      <c r="A292" s="1"/>
      <c r="B292" s="1"/>
      <c r="C292" s="1"/>
      <c r="D292" s="1"/>
      <c r="E292" s="1"/>
      <c r="F292" s="1"/>
    </row>
    <row r="293" spans="1:6" x14ac:dyDescent="0.25">
      <c r="A293" s="1"/>
      <c r="B293" s="1"/>
      <c r="C293" s="1"/>
      <c r="D293" s="1"/>
      <c r="E293" s="1"/>
      <c r="F293" s="1"/>
    </row>
    <row r="294" spans="1:6" x14ac:dyDescent="0.25">
      <c r="A294" s="1"/>
      <c r="B294" s="1"/>
      <c r="C294" s="1"/>
      <c r="D294" s="1"/>
      <c r="E294" s="1"/>
      <c r="F294" s="1"/>
    </row>
    <row r="295" spans="1:6" x14ac:dyDescent="0.25">
      <c r="A295" s="1"/>
      <c r="B295" s="1"/>
      <c r="C295" s="1"/>
      <c r="D295" s="1"/>
      <c r="E295" s="1"/>
      <c r="F295" s="1"/>
    </row>
    <row r="296" spans="1:6" x14ac:dyDescent="0.25">
      <c r="A296" s="1"/>
      <c r="B296" s="1"/>
      <c r="C296" s="1"/>
      <c r="D296" s="1"/>
      <c r="E296" s="1"/>
      <c r="F296" s="1"/>
    </row>
    <row r="297" spans="1:6" x14ac:dyDescent="0.25">
      <c r="A297" s="1"/>
      <c r="B297" s="1"/>
      <c r="C297" s="1"/>
      <c r="D297" s="1"/>
      <c r="E297" s="1"/>
      <c r="F297" s="1"/>
    </row>
    <row r="298" spans="1:6" x14ac:dyDescent="0.25">
      <c r="A298" s="1"/>
      <c r="B298" s="1"/>
      <c r="C298" s="1"/>
      <c r="D298" s="1"/>
      <c r="E298" s="1"/>
      <c r="F298" s="1"/>
    </row>
    <row r="299" spans="1:6" x14ac:dyDescent="0.25">
      <c r="A299" s="1"/>
      <c r="B299" s="1"/>
      <c r="C299" s="1"/>
      <c r="D299" s="1"/>
      <c r="E299" s="1"/>
      <c r="F299" s="1"/>
    </row>
    <row r="300" spans="1:6" x14ac:dyDescent="0.25">
      <c r="A300" s="1"/>
      <c r="B300" s="1"/>
      <c r="C300" s="1"/>
      <c r="D300" s="1"/>
      <c r="E300" s="1"/>
      <c r="F300" s="1"/>
    </row>
    <row r="301" spans="1:6" x14ac:dyDescent="0.25">
      <c r="A301" s="1"/>
      <c r="B301" s="1"/>
      <c r="C301" s="1"/>
      <c r="D301" s="1"/>
      <c r="E301" s="1"/>
      <c r="F301" s="1"/>
    </row>
    <row r="302" spans="1:6" x14ac:dyDescent="0.25">
      <c r="A302" s="1"/>
      <c r="B302" s="1"/>
      <c r="C302" s="1"/>
      <c r="D302" s="1"/>
      <c r="E302" s="1"/>
      <c r="F302" s="1"/>
    </row>
    <row r="303" spans="1:6" x14ac:dyDescent="0.25">
      <c r="A303" s="1"/>
      <c r="B303" s="1"/>
      <c r="C303" s="1"/>
      <c r="D303" s="1"/>
      <c r="E303" s="1"/>
      <c r="F303" s="1"/>
    </row>
    <row r="304" spans="1:6" x14ac:dyDescent="0.25">
      <c r="A304" s="1"/>
      <c r="B304" s="1"/>
      <c r="C304" s="1"/>
      <c r="D304" s="1"/>
      <c r="E304" s="1"/>
      <c r="F304" s="1"/>
    </row>
    <row r="305" spans="1:6" x14ac:dyDescent="0.25">
      <c r="A305" s="1"/>
      <c r="B305" s="1"/>
      <c r="C305" s="1"/>
      <c r="D305" s="1"/>
      <c r="E305" s="1"/>
      <c r="F305" s="1"/>
    </row>
    <row r="306" spans="1:6" x14ac:dyDescent="0.25">
      <c r="A306" s="1"/>
      <c r="B306" s="1"/>
      <c r="C306" s="1"/>
      <c r="D306" s="1"/>
      <c r="E306" s="1"/>
      <c r="F306" s="1"/>
    </row>
    <row r="307" spans="1:6" x14ac:dyDescent="0.25">
      <c r="A307" s="1"/>
      <c r="B307" s="1"/>
      <c r="C307" s="1"/>
      <c r="D307" s="1"/>
      <c r="E307" s="1"/>
      <c r="F307" s="1"/>
    </row>
    <row r="308" spans="1:6" x14ac:dyDescent="0.25">
      <c r="A308" s="1"/>
      <c r="B308" s="1"/>
      <c r="C308" s="1"/>
      <c r="D308" s="1"/>
      <c r="E308" s="1"/>
      <c r="F308" s="1"/>
    </row>
    <row r="309" spans="1:6" x14ac:dyDescent="0.25">
      <c r="A309" s="1"/>
      <c r="B309" s="1"/>
      <c r="C309" s="1"/>
      <c r="D309" s="1"/>
      <c r="E309" s="1"/>
      <c r="F309" s="1"/>
    </row>
    <row r="310" spans="1:6" x14ac:dyDescent="0.25">
      <c r="A310" s="1"/>
      <c r="B310" s="1"/>
      <c r="C310" s="1"/>
      <c r="D310" s="1"/>
      <c r="E310" s="1"/>
      <c r="F310" s="1"/>
    </row>
    <row r="311" spans="1:6" x14ac:dyDescent="0.25">
      <c r="A311" s="1"/>
      <c r="B311" s="1"/>
      <c r="C311" s="1"/>
      <c r="D311" s="1"/>
      <c r="E311" s="1"/>
      <c r="F311" s="1"/>
    </row>
    <row r="312" spans="1:6" x14ac:dyDescent="0.25">
      <c r="A312" s="1"/>
      <c r="B312" s="1"/>
      <c r="C312" s="1"/>
      <c r="D312" s="1"/>
      <c r="E312" s="1"/>
      <c r="F312" s="1"/>
    </row>
    <row r="313" spans="1:6" x14ac:dyDescent="0.25">
      <c r="A313" s="1"/>
      <c r="B313" s="1"/>
      <c r="C313" s="1"/>
      <c r="D313" s="1"/>
      <c r="E313" s="1"/>
      <c r="F313" s="1"/>
    </row>
    <row r="314" spans="1:6" x14ac:dyDescent="0.25">
      <c r="A314" s="1"/>
      <c r="B314" s="1"/>
      <c r="C314" s="1"/>
      <c r="D314" s="1"/>
      <c r="E314" s="1"/>
      <c r="F314" s="1"/>
    </row>
    <row r="315" spans="1:6" x14ac:dyDescent="0.25">
      <c r="A315" s="1"/>
      <c r="B315" s="1"/>
      <c r="C315" s="1"/>
      <c r="D315" s="1"/>
      <c r="E315" s="1"/>
      <c r="F315" s="1"/>
    </row>
    <row r="316" spans="1:6" x14ac:dyDescent="0.25">
      <c r="A316" s="1"/>
      <c r="B316" s="1"/>
      <c r="C316" s="1"/>
      <c r="D316" s="1"/>
      <c r="E316" s="1"/>
      <c r="F316" s="1"/>
    </row>
    <row r="317" spans="1:6" x14ac:dyDescent="0.25">
      <c r="A317" s="1"/>
      <c r="B317" s="1"/>
      <c r="C317" s="1"/>
      <c r="D317" s="1"/>
      <c r="E317" s="1"/>
      <c r="F317" s="1"/>
    </row>
    <row r="318" spans="1:6" x14ac:dyDescent="0.25">
      <c r="A318" s="1"/>
      <c r="B318" s="1"/>
      <c r="C318" s="1"/>
      <c r="D318" s="1"/>
      <c r="E318" s="1"/>
      <c r="F318" s="1"/>
    </row>
    <row r="319" spans="1:6" x14ac:dyDescent="0.25">
      <c r="A319" s="1"/>
      <c r="B319" s="1"/>
      <c r="C319" s="1"/>
      <c r="D319" s="1"/>
      <c r="E319" s="1"/>
      <c r="F319" s="1"/>
    </row>
    <row r="320" spans="1:6" x14ac:dyDescent="0.25">
      <c r="A320" s="1"/>
      <c r="B320" s="1"/>
      <c r="C320" s="1"/>
      <c r="D320" s="1"/>
      <c r="E320" s="1"/>
      <c r="F320" s="1"/>
    </row>
    <row r="321" spans="1:6" x14ac:dyDescent="0.25">
      <c r="A321" s="1"/>
      <c r="B321" s="1"/>
      <c r="C321" s="1"/>
      <c r="D321" s="1"/>
      <c r="E321" s="1"/>
      <c r="F321" s="1"/>
    </row>
    <row r="322" spans="1:6" x14ac:dyDescent="0.25">
      <c r="A322" s="1"/>
      <c r="B322" s="1"/>
      <c r="C322" s="1"/>
      <c r="D322" s="1"/>
      <c r="E322" s="1"/>
      <c r="F322" s="1"/>
    </row>
    <row r="323" spans="1:6" x14ac:dyDescent="0.25">
      <c r="A323" s="1"/>
      <c r="B323" s="1"/>
      <c r="C323" s="1"/>
      <c r="D323" s="1"/>
      <c r="E323" s="1"/>
      <c r="F323" s="1"/>
    </row>
    <row r="324" spans="1:6" x14ac:dyDescent="0.25">
      <c r="A324" s="1"/>
      <c r="B324" s="1"/>
      <c r="C324" s="1"/>
      <c r="D324" s="1"/>
      <c r="E324" s="1"/>
      <c r="F324" s="1"/>
    </row>
    <row r="325" spans="1:6" x14ac:dyDescent="0.25">
      <c r="A325" s="1"/>
      <c r="B325" s="1"/>
      <c r="C325" s="1"/>
      <c r="D325" s="1"/>
      <c r="E325" s="1"/>
      <c r="F325" s="1"/>
    </row>
    <row r="326" spans="1:6" x14ac:dyDescent="0.25">
      <c r="A326" s="1"/>
      <c r="B326" s="1"/>
      <c r="C326" s="1"/>
      <c r="D326" s="1"/>
      <c r="E326" s="1"/>
      <c r="F326" s="1"/>
    </row>
    <row r="327" spans="1:6" x14ac:dyDescent="0.25">
      <c r="A327" s="1"/>
      <c r="B327" s="1"/>
      <c r="C327" s="1"/>
      <c r="D327" s="1"/>
      <c r="E327" s="1"/>
      <c r="F327" s="1"/>
    </row>
    <row r="328" spans="1:6" x14ac:dyDescent="0.25">
      <c r="A328" s="1"/>
      <c r="B328" s="1"/>
      <c r="C328" s="1"/>
      <c r="D328" s="1"/>
      <c r="E328" s="1"/>
      <c r="F328" s="1"/>
    </row>
    <row r="329" spans="1:6" x14ac:dyDescent="0.25">
      <c r="A329" s="1"/>
      <c r="B329" s="1"/>
      <c r="C329" s="1"/>
      <c r="D329" s="1"/>
      <c r="E329" s="1"/>
      <c r="F329" s="1"/>
    </row>
    <row r="330" spans="1:6" x14ac:dyDescent="0.25">
      <c r="A330" s="1"/>
      <c r="B330" s="1"/>
      <c r="C330" s="1"/>
      <c r="D330" s="1"/>
      <c r="E330" s="1"/>
      <c r="F330" s="1"/>
    </row>
    <row r="331" spans="1:6" x14ac:dyDescent="0.25">
      <c r="A331" s="1"/>
      <c r="B331" s="1"/>
      <c r="C331" s="1"/>
      <c r="D331" s="1"/>
      <c r="E331" s="1"/>
      <c r="F331" s="1"/>
    </row>
    <row r="332" spans="1:6" x14ac:dyDescent="0.25">
      <c r="A332" s="1"/>
      <c r="B332" s="1"/>
      <c r="C332" s="1"/>
      <c r="D332" s="1"/>
      <c r="E332" s="1"/>
      <c r="F332" s="1"/>
    </row>
    <row r="333" spans="1:6" x14ac:dyDescent="0.25">
      <c r="A333" s="1"/>
      <c r="B333" s="1"/>
      <c r="C333" s="1"/>
      <c r="D333" s="1"/>
      <c r="E333" s="1"/>
      <c r="F333" s="1"/>
    </row>
    <row r="334" spans="1:6" x14ac:dyDescent="0.25">
      <c r="A334" s="1"/>
      <c r="B334" s="1"/>
      <c r="C334" s="1"/>
      <c r="D334" s="1"/>
      <c r="E334" s="1"/>
      <c r="F334" s="1"/>
    </row>
    <row r="335" spans="1:6" x14ac:dyDescent="0.25">
      <c r="A335" s="1"/>
      <c r="B335" s="1"/>
      <c r="C335" s="1"/>
      <c r="D335" s="1"/>
      <c r="E335" s="1"/>
      <c r="F335" s="1"/>
    </row>
    <row r="336" spans="1:6" x14ac:dyDescent="0.25">
      <c r="A336" s="1"/>
      <c r="B336" s="1"/>
      <c r="C336" s="1"/>
      <c r="D336" s="1"/>
      <c r="E336" s="1"/>
      <c r="F336" s="1"/>
    </row>
    <row r="337" spans="1:6" x14ac:dyDescent="0.25">
      <c r="A337" s="1"/>
      <c r="B337" s="1"/>
      <c r="C337" s="1"/>
      <c r="D337" s="1"/>
      <c r="E337" s="1"/>
      <c r="F337" s="1"/>
    </row>
    <row r="338" spans="1:6" x14ac:dyDescent="0.25">
      <c r="A338" s="1"/>
      <c r="B338" s="1"/>
      <c r="C338" s="1"/>
      <c r="D338" s="1"/>
      <c r="E338" s="1"/>
      <c r="F338" s="1"/>
    </row>
    <row r="339" spans="1:6" x14ac:dyDescent="0.25">
      <c r="A339" s="1"/>
      <c r="B339" s="1"/>
      <c r="C339" s="1"/>
      <c r="D339" s="1"/>
      <c r="E339" s="1"/>
      <c r="F339" s="1"/>
    </row>
    <row r="340" spans="1:6" x14ac:dyDescent="0.25">
      <c r="A340" s="1"/>
      <c r="B340" s="1"/>
      <c r="C340" s="1"/>
      <c r="D340" s="1"/>
      <c r="E340" s="1"/>
      <c r="F340" s="1"/>
    </row>
    <row r="341" spans="1:6" x14ac:dyDescent="0.25">
      <c r="A341" s="1"/>
      <c r="B341" s="1"/>
      <c r="C341" s="1"/>
      <c r="D341" s="1"/>
      <c r="E341" s="1"/>
      <c r="F341" s="1"/>
    </row>
    <row r="342" spans="1:6" x14ac:dyDescent="0.25">
      <c r="A342" s="1"/>
      <c r="B342" s="1"/>
      <c r="C342" s="1"/>
      <c r="D342" s="1"/>
      <c r="E342" s="1"/>
      <c r="F342" s="1"/>
    </row>
    <row r="343" spans="1:6" x14ac:dyDescent="0.25">
      <c r="A343" s="1"/>
      <c r="B343" s="1"/>
      <c r="C343" s="1"/>
      <c r="D343" s="1"/>
      <c r="E343" s="1"/>
      <c r="F343" s="1"/>
    </row>
    <row r="344" spans="1:6" x14ac:dyDescent="0.25">
      <c r="A344" s="1"/>
      <c r="B344" s="1"/>
      <c r="C344" s="1"/>
      <c r="D344" s="1"/>
      <c r="E344" s="1"/>
      <c r="F344" s="1"/>
    </row>
    <row r="345" spans="1:6" x14ac:dyDescent="0.25">
      <c r="A345" s="1"/>
      <c r="B345" s="1"/>
      <c r="C345" s="1"/>
      <c r="D345" s="1"/>
      <c r="E345" s="1"/>
      <c r="F345" s="1"/>
    </row>
    <row r="346" spans="1:6" x14ac:dyDescent="0.25">
      <c r="A346" s="1"/>
      <c r="B346" s="1"/>
      <c r="C346" s="1"/>
      <c r="D346" s="1"/>
      <c r="E346" s="1"/>
      <c r="F346" s="1"/>
    </row>
    <row r="347" spans="1:6" x14ac:dyDescent="0.25">
      <c r="A347" s="1"/>
      <c r="B347" s="1"/>
      <c r="C347" s="1"/>
      <c r="D347" s="1"/>
      <c r="E347" s="1"/>
      <c r="F347" s="1"/>
    </row>
    <row r="348" spans="1:6" x14ac:dyDescent="0.25">
      <c r="A348" s="1"/>
      <c r="B348" s="1"/>
      <c r="C348" s="1"/>
      <c r="D348" s="1"/>
      <c r="E348" s="1"/>
      <c r="F348" s="1"/>
    </row>
    <row r="349" spans="1:6" x14ac:dyDescent="0.25">
      <c r="A349" s="1"/>
      <c r="B349" s="1"/>
      <c r="C349" s="1"/>
      <c r="D349" s="1"/>
      <c r="E349" s="1"/>
      <c r="F349" s="1"/>
    </row>
    <row r="350" spans="1:6" x14ac:dyDescent="0.25">
      <c r="A350" s="1"/>
      <c r="B350" s="1"/>
      <c r="C350" s="1"/>
      <c r="D350" s="1"/>
      <c r="E350" s="1"/>
      <c r="F350" s="1"/>
    </row>
    <row r="351" spans="1:6" x14ac:dyDescent="0.25">
      <c r="A351" s="1"/>
      <c r="B351" s="1"/>
      <c r="C351" s="1"/>
      <c r="D351" s="1"/>
      <c r="E351" s="1"/>
      <c r="F351" s="1"/>
    </row>
    <row r="352" spans="1:6" x14ac:dyDescent="0.25">
      <c r="A352" s="1"/>
      <c r="B352" s="1"/>
      <c r="C352" s="1"/>
      <c r="D352" s="1"/>
      <c r="E352" s="1"/>
      <c r="F352" s="1"/>
    </row>
    <row r="353" spans="1:6" x14ac:dyDescent="0.25">
      <c r="A353" s="1"/>
      <c r="B353" s="1"/>
      <c r="C353" s="1"/>
      <c r="D353" s="1"/>
      <c r="E353" s="1"/>
      <c r="F353" s="1"/>
    </row>
    <row r="354" spans="1:6" x14ac:dyDescent="0.25">
      <c r="A354" s="1"/>
      <c r="B354" s="1"/>
      <c r="C354" s="1"/>
      <c r="D354" s="1"/>
      <c r="E354" s="1"/>
      <c r="F354" s="1"/>
    </row>
    <row r="355" spans="1:6" x14ac:dyDescent="0.25">
      <c r="A355" s="1"/>
      <c r="B355" s="1"/>
      <c r="C355" s="1"/>
      <c r="D355" s="1"/>
      <c r="E355" s="1"/>
      <c r="F355" s="1"/>
    </row>
    <row r="356" spans="1:6" x14ac:dyDescent="0.25">
      <c r="A356" s="1"/>
      <c r="B356" s="1"/>
      <c r="C356" s="1"/>
      <c r="D356" s="1"/>
      <c r="E356" s="1"/>
      <c r="F356" s="1"/>
    </row>
    <row r="357" spans="1:6" x14ac:dyDescent="0.25">
      <c r="A357" s="1"/>
      <c r="B357" s="1"/>
      <c r="C357" s="1"/>
      <c r="D357" s="1"/>
      <c r="E357" s="1"/>
      <c r="F357" s="1"/>
    </row>
    <row r="358" spans="1:6" x14ac:dyDescent="0.25">
      <c r="A358" s="1"/>
      <c r="B358" s="1"/>
      <c r="C358" s="1"/>
      <c r="D358" s="1"/>
      <c r="E358" s="1"/>
      <c r="F358" s="1"/>
    </row>
    <row r="359" spans="1:6" x14ac:dyDescent="0.25">
      <c r="A359" s="1"/>
      <c r="B359" s="1"/>
      <c r="C359" s="1"/>
      <c r="D359" s="1"/>
      <c r="E359" s="1"/>
      <c r="F359" s="1"/>
    </row>
    <row r="360" spans="1:6" x14ac:dyDescent="0.25">
      <c r="A360" s="1"/>
      <c r="B360" s="1"/>
      <c r="C360" s="1"/>
      <c r="D360" s="1"/>
      <c r="E360" s="1"/>
      <c r="F360" s="1"/>
    </row>
    <row r="361" spans="1:6" x14ac:dyDescent="0.25">
      <c r="A361" s="1"/>
      <c r="B361" s="1"/>
      <c r="C361" s="1"/>
      <c r="D361" s="1"/>
      <c r="E361" s="1"/>
      <c r="F361" s="1"/>
    </row>
    <row r="362" spans="1:6" x14ac:dyDescent="0.25">
      <c r="A362" s="1"/>
      <c r="B362" s="1"/>
      <c r="C362" s="1"/>
      <c r="D362" s="1"/>
      <c r="E362" s="1"/>
      <c r="F362" s="1"/>
    </row>
    <row r="363" spans="1:6" x14ac:dyDescent="0.25">
      <c r="A363" s="1"/>
      <c r="B363" s="1"/>
      <c r="C363" s="1"/>
      <c r="D363" s="1"/>
      <c r="E363" s="1"/>
      <c r="F363" s="1"/>
    </row>
    <row r="364" spans="1:6" x14ac:dyDescent="0.25">
      <c r="A364" s="1"/>
      <c r="B364" s="1"/>
      <c r="C364" s="1"/>
      <c r="D364" s="1"/>
      <c r="E364" s="1"/>
      <c r="F364" s="1"/>
    </row>
    <row r="365" spans="1:6" x14ac:dyDescent="0.25">
      <c r="A365" s="1"/>
      <c r="B365" s="1"/>
      <c r="C365" s="1"/>
      <c r="D365" s="1"/>
      <c r="E365" s="1"/>
      <c r="F365" s="1"/>
    </row>
    <row r="366" spans="1:6" x14ac:dyDescent="0.25">
      <c r="A366" s="1"/>
      <c r="B366" s="1"/>
      <c r="C366" s="1"/>
      <c r="D366" s="1"/>
      <c r="E366" s="1"/>
      <c r="F366" s="1"/>
    </row>
    <row r="367" spans="1:6" x14ac:dyDescent="0.25">
      <c r="A367" s="1"/>
      <c r="B367" s="1"/>
      <c r="C367" s="1"/>
      <c r="D367" s="1"/>
      <c r="E367" s="1"/>
      <c r="F367" s="1"/>
    </row>
    <row r="368" spans="1:6" x14ac:dyDescent="0.25">
      <c r="A368" s="1"/>
      <c r="B368" s="1"/>
      <c r="C368" s="1"/>
      <c r="D368" s="1"/>
      <c r="E368" s="1"/>
      <c r="F368" s="1"/>
    </row>
    <row r="369" spans="1:6" x14ac:dyDescent="0.25">
      <c r="A369" s="1"/>
      <c r="B369" s="1"/>
      <c r="C369" s="1"/>
      <c r="D369" s="1"/>
      <c r="E369" s="1"/>
      <c r="F369" s="1"/>
    </row>
    <row r="370" spans="1:6" x14ac:dyDescent="0.25">
      <c r="A370" s="1"/>
      <c r="B370" s="1"/>
      <c r="C370" s="1"/>
      <c r="D370" s="1"/>
      <c r="E370" s="1"/>
      <c r="F370" s="1"/>
    </row>
    <row r="371" spans="1:6" x14ac:dyDescent="0.25">
      <c r="A371" s="1"/>
      <c r="B371" s="1"/>
      <c r="C371" s="1"/>
      <c r="D371" s="1"/>
      <c r="E371" s="1"/>
      <c r="F371" s="1"/>
    </row>
    <row r="372" spans="1:6" x14ac:dyDescent="0.25">
      <c r="A372" s="1"/>
      <c r="B372" s="1"/>
      <c r="C372" s="1"/>
      <c r="D372" s="1"/>
      <c r="E372" s="1"/>
      <c r="F372" s="1"/>
    </row>
    <row r="373" spans="1:6" x14ac:dyDescent="0.25">
      <c r="A373" s="1"/>
      <c r="B373" s="1"/>
      <c r="C373" s="1"/>
      <c r="D373" s="1"/>
      <c r="E373" s="1"/>
      <c r="F373" s="1"/>
    </row>
    <row r="374" spans="1:6" x14ac:dyDescent="0.25">
      <c r="A374" s="1"/>
      <c r="B374" s="1"/>
      <c r="C374" s="1"/>
      <c r="D374" s="1"/>
      <c r="E374" s="1"/>
      <c r="F374" s="1"/>
    </row>
    <row r="375" spans="1:6" x14ac:dyDescent="0.25">
      <c r="A375" s="1"/>
      <c r="B375" s="1"/>
      <c r="C375" s="1"/>
      <c r="D375" s="1"/>
      <c r="E375" s="1"/>
      <c r="F375" s="1"/>
    </row>
    <row r="376" spans="1:6" x14ac:dyDescent="0.25">
      <c r="A376" s="1"/>
      <c r="B376" s="1"/>
      <c r="C376" s="1"/>
      <c r="D376" s="1"/>
      <c r="E376" s="1"/>
      <c r="F376" s="1"/>
    </row>
    <row r="377" spans="1:6" x14ac:dyDescent="0.25">
      <c r="A377" s="1"/>
      <c r="B377" s="1"/>
      <c r="C377" s="1"/>
      <c r="D377" s="1"/>
      <c r="E377" s="1"/>
      <c r="F377" s="1"/>
    </row>
    <row r="378" spans="1:6" x14ac:dyDescent="0.25">
      <c r="A378" s="1"/>
      <c r="B378" s="1"/>
      <c r="C378" s="1"/>
      <c r="D378" s="1"/>
      <c r="E378" s="1"/>
      <c r="F378" s="1"/>
    </row>
    <row r="379" spans="1:6" x14ac:dyDescent="0.25">
      <c r="A379" s="1"/>
      <c r="B379" s="1"/>
      <c r="C379" s="1"/>
      <c r="D379" s="1"/>
      <c r="E379" s="1"/>
      <c r="F379" s="1"/>
    </row>
    <row r="380" spans="1:6" x14ac:dyDescent="0.25">
      <c r="A380" s="1"/>
      <c r="B380" s="1"/>
      <c r="C380" s="1"/>
      <c r="D380" s="1"/>
      <c r="E380" s="1"/>
      <c r="F380" s="1"/>
    </row>
    <row r="381" spans="1:6" x14ac:dyDescent="0.25">
      <c r="A381" s="1"/>
      <c r="B381" s="1"/>
      <c r="C381" s="1"/>
      <c r="D381" s="1"/>
      <c r="E381" s="1"/>
      <c r="F381" s="1"/>
    </row>
    <row r="382" spans="1:6" x14ac:dyDescent="0.25">
      <c r="A382" s="1"/>
      <c r="B382" s="1"/>
      <c r="C382" s="1"/>
      <c r="D382" s="1"/>
      <c r="E382" s="1"/>
      <c r="F382" s="1"/>
    </row>
    <row r="383" spans="1:6" x14ac:dyDescent="0.25">
      <c r="A383" s="1"/>
      <c r="B383" s="1"/>
      <c r="C383" s="1"/>
      <c r="D383" s="1"/>
      <c r="E383" s="1"/>
      <c r="F383" s="1"/>
    </row>
    <row r="384" spans="1:6" x14ac:dyDescent="0.25">
      <c r="A384" s="1"/>
      <c r="B384" s="1"/>
      <c r="C384" s="1"/>
      <c r="D384" s="1"/>
      <c r="E384" s="1"/>
      <c r="F384" s="1"/>
    </row>
    <row r="385" spans="1:6" x14ac:dyDescent="0.25">
      <c r="A385" s="1"/>
      <c r="B385" s="1"/>
      <c r="C385" s="1"/>
      <c r="D385" s="1"/>
      <c r="E385" s="1"/>
      <c r="F385" s="1"/>
    </row>
    <row r="386" spans="1:6" x14ac:dyDescent="0.25">
      <c r="A386" s="1"/>
      <c r="B386" s="1"/>
      <c r="C386" s="1"/>
      <c r="D386" s="1"/>
      <c r="E386" s="1"/>
      <c r="F386" s="1"/>
    </row>
    <row r="387" spans="1:6" x14ac:dyDescent="0.25">
      <c r="A387" s="1"/>
      <c r="B387" s="1"/>
      <c r="C387" s="1"/>
      <c r="D387" s="1"/>
      <c r="E387" s="1"/>
      <c r="F387" s="1"/>
    </row>
    <row r="388" spans="1:6" x14ac:dyDescent="0.25">
      <c r="A388" s="1"/>
      <c r="B388" s="1"/>
      <c r="C388" s="1"/>
      <c r="D388" s="1"/>
      <c r="E388" s="1"/>
      <c r="F388" s="1"/>
    </row>
    <row r="389" spans="1:6" x14ac:dyDescent="0.25">
      <c r="A389" s="1"/>
      <c r="B389" s="1"/>
      <c r="C389" s="1"/>
      <c r="D389" s="1"/>
      <c r="E389" s="1"/>
      <c r="F389" s="1"/>
    </row>
    <row r="390" spans="1:6" x14ac:dyDescent="0.25">
      <c r="A390" s="1"/>
      <c r="B390" s="1"/>
      <c r="C390" s="1"/>
      <c r="D390" s="1"/>
      <c r="E390" s="1"/>
      <c r="F390" s="1"/>
    </row>
    <row r="391" spans="1:6" x14ac:dyDescent="0.25">
      <c r="A391" s="1"/>
      <c r="B391" s="1"/>
      <c r="C391" s="1"/>
      <c r="D391" s="1"/>
      <c r="E391" s="1"/>
      <c r="F391" s="1"/>
    </row>
    <row r="392" spans="1:6" x14ac:dyDescent="0.25">
      <c r="A392" s="1"/>
      <c r="B392" s="1"/>
      <c r="C392" s="1"/>
      <c r="D392" s="1"/>
      <c r="E392" s="1"/>
      <c r="F392" s="1"/>
    </row>
    <row r="393" spans="1:6" x14ac:dyDescent="0.25">
      <c r="A393" s="1"/>
      <c r="B393" s="1"/>
      <c r="C393" s="1"/>
      <c r="D393" s="1"/>
      <c r="E393" s="1"/>
      <c r="F393" s="1"/>
    </row>
    <row r="394" spans="1:6" x14ac:dyDescent="0.25">
      <c r="A394" s="1"/>
      <c r="B394" s="1"/>
      <c r="C394" s="1"/>
      <c r="D394" s="1"/>
      <c r="E394" s="1"/>
      <c r="F394" s="1"/>
    </row>
    <row r="395" spans="1:6" x14ac:dyDescent="0.25">
      <c r="A395" s="1"/>
      <c r="B395" s="1"/>
      <c r="C395" s="1"/>
      <c r="D395" s="1"/>
      <c r="E395" s="1"/>
      <c r="F395" s="1"/>
    </row>
    <row r="396" spans="1:6" x14ac:dyDescent="0.25">
      <c r="A396" s="1"/>
      <c r="B396" s="1"/>
      <c r="C396" s="1"/>
      <c r="D396" s="1"/>
      <c r="E396" s="1"/>
      <c r="F396" s="1"/>
    </row>
    <row r="397" spans="1:6" x14ac:dyDescent="0.25">
      <c r="A397" s="1"/>
      <c r="B397" s="1"/>
      <c r="C397" s="1"/>
      <c r="D397" s="1"/>
      <c r="E397" s="1"/>
      <c r="F397" s="1"/>
    </row>
    <row r="398" spans="1:6" x14ac:dyDescent="0.25">
      <c r="A398" s="1"/>
      <c r="B398" s="1"/>
      <c r="C398" s="1"/>
      <c r="D398" s="1"/>
      <c r="E398" s="1"/>
      <c r="F398" s="1"/>
    </row>
    <row r="399" spans="1:6" x14ac:dyDescent="0.25">
      <c r="A399" s="1"/>
      <c r="B399" s="1"/>
      <c r="C399" s="1"/>
      <c r="D399" s="1"/>
      <c r="E399" s="1"/>
      <c r="F399" s="1"/>
    </row>
    <row r="400" spans="1:6" x14ac:dyDescent="0.25">
      <c r="A400" s="1"/>
      <c r="B400" s="1"/>
      <c r="C400" s="1"/>
      <c r="D400" s="1"/>
      <c r="E400" s="1"/>
      <c r="F400" s="1"/>
    </row>
    <row r="401" spans="1:6" x14ac:dyDescent="0.25">
      <c r="A401" s="1"/>
      <c r="B401" s="1"/>
      <c r="C401" s="1"/>
      <c r="D401" s="1"/>
      <c r="E401" s="1"/>
      <c r="F401" s="1"/>
    </row>
    <row r="402" spans="1:6" x14ac:dyDescent="0.25">
      <c r="A402" s="1"/>
      <c r="B402" s="1"/>
      <c r="C402" s="1"/>
      <c r="D402" s="1"/>
      <c r="E402" s="1"/>
      <c r="F402" s="1"/>
    </row>
    <row r="403" spans="1:6" x14ac:dyDescent="0.25">
      <c r="A403" s="1"/>
      <c r="B403" s="1"/>
      <c r="C403" s="1"/>
      <c r="D403" s="1"/>
      <c r="E403" s="1"/>
      <c r="F403" s="1"/>
    </row>
    <row r="404" spans="1:6" x14ac:dyDescent="0.25">
      <c r="A404" s="1"/>
      <c r="B404" s="1"/>
      <c r="C404" s="1"/>
      <c r="D404" s="1"/>
      <c r="E404" s="1"/>
      <c r="F404" s="1"/>
    </row>
    <row r="405" spans="1:6" x14ac:dyDescent="0.25">
      <c r="A405" s="1"/>
      <c r="B405" s="1"/>
      <c r="C405" s="1"/>
      <c r="D405" s="1"/>
      <c r="E405" s="1"/>
      <c r="F405" s="1"/>
    </row>
    <row r="406" spans="1:6" x14ac:dyDescent="0.25">
      <c r="A406" s="1"/>
      <c r="B406" s="1"/>
      <c r="C406" s="1"/>
      <c r="D406" s="1"/>
      <c r="E406" s="1"/>
      <c r="F406" s="1"/>
    </row>
    <row r="407" spans="1:6" x14ac:dyDescent="0.25">
      <c r="A407" s="1"/>
      <c r="B407" s="1"/>
      <c r="C407" s="1"/>
      <c r="D407" s="1"/>
      <c r="E407" s="1"/>
      <c r="F407" s="1"/>
    </row>
    <row r="408" spans="1:6" x14ac:dyDescent="0.25">
      <c r="A408" s="1"/>
      <c r="B408" s="1"/>
      <c r="C408" s="1"/>
      <c r="D408" s="1"/>
      <c r="E408" s="1"/>
      <c r="F408" s="1"/>
    </row>
    <row r="409" spans="1:6" x14ac:dyDescent="0.25">
      <c r="A409" s="1"/>
      <c r="B409" s="1"/>
      <c r="C409" s="1"/>
      <c r="D409" s="1"/>
      <c r="E409" s="1"/>
      <c r="F409" s="1"/>
    </row>
    <row r="410" spans="1:6" x14ac:dyDescent="0.25">
      <c r="A410" s="1"/>
      <c r="B410" s="1"/>
      <c r="C410" s="1"/>
      <c r="D410" s="1"/>
      <c r="E410" s="1"/>
      <c r="F410" s="1"/>
    </row>
    <row r="411" spans="1:6" x14ac:dyDescent="0.25">
      <c r="A411" s="1"/>
      <c r="B411" s="1"/>
      <c r="C411" s="1"/>
      <c r="D411" s="1"/>
      <c r="E411" s="1"/>
      <c r="F411" s="1"/>
    </row>
    <row r="412" spans="1:6" x14ac:dyDescent="0.25">
      <c r="A412" s="1"/>
      <c r="B412" s="1"/>
      <c r="C412" s="1"/>
      <c r="D412" s="1"/>
      <c r="E412" s="1"/>
      <c r="F412" s="1"/>
    </row>
    <row r="413" spans="1:6" x14ac:dyDescent="0.25">
      <c r="A413" s="1"/>
      <c r="B413" s="1"/>
      <c r="C413" s="1"/>
      <c r="D413" s="1"/>
      <c r="E413" s="1"/>
      <c r="F413" s="1"/>
    </row>
    <row r="414" spans="1:6" x14ac:dyDescent="0.25">
      <c r="A414" s="1"/>
      <c r="B414" s="1"/>
      <c r="C414" s="1"/>
      <c r="D414" s="1"/>
      <c r="E414" s="1"/>
      <c r="F414" s="1"/>
    </row>
    <row r="415" spans="1:6" x14ac:dyDescent="0.25">
      <c r="A415" s="1"/>
      <c r="B415" s="1"/>
      <c r="C415" s="1"/>
      <c r="D415" s="1"/>
      <c r="E415" s="1"/>
      <c r="F415" s="1"/>
    </row>
    <row r="416" spans="1:6" x14ac:dyDescent="0.25">
      <c r="A416" s="1"/>
      <c r="B416" s="1"/>
      <c r="C416" s="1"/>
      <c r="D416" s="1"/>
      <c r="E416" s="1"/>
      <c r="F416" s="1"/>
    </row>
    <row r="417" spans="1:6" x14ac:dyDescent="0.25">
      <c r="A417" s="1"/>
      <c r="B417" s="1"/>
      <c r="C417" s="1"/>
      <c r="D417" s="1"/>
      <c r="E417" s="1"/>
      <c r="F417" s="1"/>
    </row>
    <row r="418" spans="1:6" x14ac:dyDescent="0.25">
      <c r="A418" s="1"/>
      <c r="B418" s="1"/>
      <c r="C418" s="1"/>
      <c r="D418" s="1"/>
      <c r="E418" s="1"/>
      <c r="F418" s="1"/>
    </row>
    <row r="419" spans="1:6" x14ac:dyDescent="0.25">
      <c r="A419" s="1"/>
      <c r="B419" s="1"/>
      <c r="C419" s="1"/>
      <c r="D419" s="1"/>
      <c r="E419" s="1"/>
      <c r="F419" s="1"/>
    </row>
    <row r="420" spans="1:6" x14ac:dyDescent="0.25">
      <c r="A420" s="1"/>
      <c r="B420" s="1"/>
      <c r="C420" s="1"/>
      <c r="D420" s="1"/>
      <c r="E420" s="1"/>
      <c r="F420" s="1"/>
    </row>
    <row r="421" spans="1:6" x14ac:dyDescent="0.25">
      <c r="A421" s="1"/>
      <c r="B421" s="1"/>
      <c r="C421" s="1"/>
      <c r="D421" s="1"/>
      <c r="E421" s="1"/>
      <c r="F421" s="1"/>
    </row>
    <row r="422" spans="1:6" x14ac:dyDescent="0.25">
      <c r="A422" s="1"/>
      <c r="B422" s="1"/>
      <c r="C422" s="1"/>
      <c r="D422" s="1"/>
      <c r="E422" s="1"/>
      <c r="F422" s="1"/>
    </row>
    <row r="423" spans="1:6" x14ac:dyDescent="0.25">
      <c r="A423" s="1"/>
      <c r="B423" s="1"/>
      <c r="C423" s="1"/>
      <c r="D423" s="1"/>
      <c r="E423" s="1"/>
      <c r="F423" s="1"/>
    </row>
    <row r="424" spans="1:6" x14ac:dyDescent="0.25">
      <c r="A424" s="1"/>
      <c r="B424" s="1"/>
      <c r="C424" s="1"/>
      <c r="D424" s="1"/>
      <c r="E424" s="1"/>
      <c r="F424" s="1"/>
    </row>
    <row r="425" spans="1:6" x14ac:dyDescent="0.25">
      <c r="A425" s="1"/>
      <c r="B425" s="1"/>
      <c r="C425" s="1"/>
      <c r="D425" s="1"/>
      <c r="E425" s="1"/>
      <c r="F425" s="1"/>
    </row>
    <row r="426" spans="1:6" x14ac:dyDescent="0.25">
      <c r="A426" s="1"/>
      <c r="B426" s="1"/>
      <c r="C426" s="1"/>
      <c r="D426" s="1"/>
      <c r="E426" s="1"/>
      <c r="F426" s="1"/>
    </row>
    <row r="427" spans="1:6" x14ac:dyDescent="0.25">
      <c r="A427" s="1"/>
      <c r="B427" s="1"/>
      <c r="C427" s="1"/>
      <c r="D427" s="1"/>
      <c r="E427" s="1"/>
      <c r="F427" s="1"/>
    </row>
    <row r="428" spans="1:6" x14ac:dyDescent="0.25">
      <c r="A428" s="1"/>
      <c r="B428" s="1"/>
      <c r="C428" s="1"/>
      <c r="D428" s="1"/>
      <c r="E428" s="1"/>
      <c r="F428" s="1"/>
    </row>
    <row r="429" spans="1:6" x14ac:dyDescent="0.25">
      <c r="A429" s="1"/>
      <c r="B429" s="1"/>
      <c r="C429" s="1"/>
      <c r="D429" s="1"/>
      <c r="E429" s="1"/>
      <c r="F429" s="1"/>
    </row>
    <row r="430" spans="1:6" x14ac:dyDescent="0.25">
      <c r="A430" s="1"/>
      <c r="B430" s="1"/>
      <c r="C430" s="1"/>
      <c r="D430" s="1"/>
      <c r="E430" s="1"/>
      <c r="F430" s="1"/>
    </row>
    <row r="431" spans="1:6" x14ac:dyDescent="0.25">
      <c r="A431" s="1"/>
      <c r="B431" s="1"/>
      <c r="C431" s="1"/>
      <c r="D431" s="1"/>
      <c r="E431" s="1"/>
      <c r="F431" s="1"/>
    </row>
    <row r="432" spans="1:6" x14ac:dyDescent="0.25">
      <c r="A432" s="1"/>
      <c r="B432" s="1"/>
      <c r="C432" s="1"/>
      <c r="D432" s="1"/>
      <c r="E432" s="1"/>
      <c r="F432" s="1"/>
    </row>
    <row r="433" spans="1:6" x14ac:dyDescent="0.25">
      <c r="A433" s="1"/>
      <c r="B433" s="1"/>
      <c r="C433" s="1"/>
      <c r="D433" s="1"/>
      <c r="E433" s="1"/>
      <c r="F433" s="1"/>
    </row>
    <row r="434" spans="1:6" x14ac:dyDescent="0.25">
      <c r="A434" s="1"/>
      <c r="B434" s="1"/>
      <c r="C434" s="1"/>
      <c r="D434" s="1"/>
      <c r="E434" s="1"/>
      <c r="F434" s="1"/>
    </row>
    <row r="435" spans="1:6" x14ac:dyDescent="0.25">
      <c r="A435" s="1"/>
      <c r="B435" s="1"/>
      <c r="C435" s="1"/>
      <c r="D435" s="1"/>
      <c r="E435" s="1"/>
      <c r="F435" s="1"/>
    </row>
    <row r="436" spans="1:6" x14ac:dyDescent="0.25">
      <c r="A436" s="1"/>
      <c r="B436" s="1"/>
      <c r="C436" s="1"/>
      <c r="D436" s="1"/>
      <c r="E436" s="1"/>
      <c r="F436" s="1"/>
    </row>
    <row r="437" spans="1:6" x14ac:dyDescent="0.25">
      <c r="A437" s="1"/>
      <c r="B437" s="1"/>
      <c r="C437" s="1"/>
      <c r="D437" s="1"/>
      <c r="E437" s="1"/>
      <c r="F437" s="1"/>
    </row>
    <row r="438" spans="1:6" x14ac:dyDescent="0.25">
      <c r="A438" s="1"/>
      <c r="B438" s="1"/>
      <c r="C438" s="1"/>
      <c r="D438" s="1"/>
      <c r="E438" s="1"/>
      <c r="F438" s="1"/>
    </row>
    <row r="439" spans="1:6" x14ac:dyDescent="0.25">
      <c r="A439" s="1"/>
      <c r="B439" s="1"/>
      <c r="C439" s="1"/>
      <c r="D439" s="1"/>
      <c r="E439" s="1"/>
      <c r="F439" s="1"/>
    </row>
    <row r="440" spans="1:6" x14ac:dyDescent="0.25">
      <c r="A440" s="1"/>
      <c r="B440" s="1"/>
      <c r="C440" s="1"/>
      <c r="D440" s="1"/>
      <c r="E440" s="1"/>
      <c r="F440" s="1"/>
    </row>
    <row r="441" spans="1:6" x14ac:dyDescent="0.25">
      <c r="A441" s="1"/>
      <c r="B441" s="1"/>
      <c r="C441" s="1"/>
      <c r="D441" s="1"/>
      <c r="E441" s="1"/>
      <c r="F441" s="1"/>
    </row>
    <row r="442" spans="1:6" x14ac:dyDescent="0.25">
      <c r="A442" s="1"/>
      <c r="B442" s="1"/>
      <c r="C442" s="1"/>
      <c r="D442" s="1"/>
      <c r="E442" s="1"/>
      <c r="F442" s="1"/>
    </row>
    <row r="443" spans="1:6" x14ac:dyDescent="0.25">
      <c r="A443" s="1"/>
      <c r="B443" s="1"/>
      <c r="C443" s="1"/>
      <c r="D443" s="1"/>
      <c r="E443" s="1"/>
      <c r="F443" s="1"/>
    </row>
    <row r="444" spans="1:6" x14ac:dyDescent="0.25">
      <c r="A444" s="1"/>
      <c r="B444" s="1"/>
      <c r="C444" s="1"/>
      <c r="D444" s="1"/>
      <c r="E444" s="1"/>
      <c r="F444" s="1"/>
    </row>
    <row r="445" spans="1:6" x14ac:dyDescent="0.25">
      <c r="A445" s="1"/>
      <c r="B445" s="1"/>
      <c r="C445" s="1"/>
      <c r="D445" s="1"/>
      <c r="E445" s="1"/>
      <c r="F445" s="1"/>
    </row>
    <row r="446" spans="1:6" x14ac:dyDescent="0.25">
      <c r="A446" s="1"/>
      <c r="B446" s="1"/>
      <c r="C446" s="1"/>
      <c r="D446" s="1"/>
      <c r="E446" s="1"/>
      <c r="F446" s="1"/>
    </row>
    <row r="447" spans="1:6" x14ac:dyDescent="0.25">
      <c r="A447" s="1"/>
      <c r="B447" s="1"/>
      <c r="C447" s="1"/>
      <c r="D447" s="1"/>
      <c r="E447" s="1"/>
      <c r="F447" s="1"/>
    </row>
    <row r="448" spans="1:6" x14ac:dyDescent="0.25">
      <c r="A448" s="1"/>
      <c r="B448" s="1"/>
      <c r="C448" s="1"/>
      <c r="D448" s="1"/>
      <c r="E448" s="1"/>
      <c r="F448" s="1"/>
    </row>
    <row r="449" spans="1:6" x14ac:dyDescent="0.25">
      <c r="A449" s="1"/>
      <c r="B449" s="1"/>
      <c r="C449" s="1"/>
      <c r="D449" s="1"/>
      <c r="E449" s="1"/>
      <c r="F449" s="1"/>
    </row>
    <row r="450" spans="1:6" x14ac:dyDescent="0.25">
      <c r="A450" s="1"/>
      <c r="B450" s="1"/>
      <c r="C450" s="1"/>
      <c r="D450" s="1"/>
      <c r="E450" s="1"/>
      <c r="F450" s="1"/>
    </row>
    <row r="451" spans="1:6" x14ac:dyDescent="0.25">
      <c r="A451" s="1"/>
      <c r="B451" s="1"/>
      <c r="C451" s="1"/>
      <c r="D451" s="1"/>
      <c r="E451" s="1"/>
      <c r="F451" s="1"/>
    </row>
    <row r="452" spans="1:6" x14ac:dyDescent="0.25">
      <c r="A452" s="1"/>
      <c r="B452" s="1"/>
      <c r="C452" s="1"/>
      <c r="D452" s="1"/>
      <c r="E452" s="1"/>
      <c r="F452" s="1"/>
    </row>
    <row r="453" spans="1:6" x14ac:dyDescent="0.25">
      <c r="A453" s="1"/>
      <c r="B453" s="1"/>
      <c r="C453" s="1"/>
      <c r="D453" s="1"/>
      <c r="E453" s="1"/>
      <c r="F453" s="1"/>
    </row>
    <row r="454" spans="1:6" x14ac:dyDescent="0.25">
      <c r="A454" s="1"/>
      <c r="B454" s="1"/>
      <c r="C454" s="1"/>
      <c r="D454" s="1"/>
      <c r="E454" s="1"/>
      <c r="F454" s="1"/>
    </row>
    <row r="455" spans="1:6" x14ac:dyDescent="0.25">
      <c r="A455" s="1"/>
      <c r="B455" s="1"/>
      <c r="C455" s="1"/>
      <c r="D455" s="1"/>
      <c r="E455" s="1"/>
      <c r="F455" s="1"/>
    </row>
    <row r="456" spans="1:6" x14ac:dyDescent="0.25">
      <c r="A456" s="1"/>
      <c r="B456" s="1"/>
      <c r="C456" s="1"/>
      <c r="D456" s="1"/>
      <c r="E456" s="1"/>
      <c r="F456" s="1"/>
    </row>
    <row r="457" spans="1:6" x14ac:dyDescent="0.25">
      <c r="A457" s="1"/>
      <c r="B457" s="1"/>
      <c r="C457" s="1"/>
      <c r="D457" s="1"/>
      <c r="E457" s="1"/>
      <c r="F457" s="1"/>
    </row>
    <row r="458" spans="1:6" x14ac:dyDescent="0.25">
      <c r="A458" s="1"/>
      <c r="B458" s="1"/>
      <c r="C458" s="1"/>
      <c r="D458" s="1"/>
      <c r="E458" s="1"/>
      <c r="F458" s="1"/>
    </row>
    <row r="459" spans="1:6" x14ac:dyDescent="0.25">
      <c r="A459" s="1"/>
      <c r="B459" s="1"/>
      <c r="C459" s="1"/>
      <c r="D459" s="1"/>
      <c r="E459" s="1"/>
      <c r="F459" s="1"/>
    </row>
    <row r="460" spans="1:6" x14ac:dyDescent="0.25">
      <c r="A460" s="1"/>
      <c r="B460" s="1"/>
      <c r="C460" s="1"/>
      <c r="D460" s="1"/>
      <c r="E460" s="1"/>
      <c r="F460" s="1"/>
    </row>
    <row r="461" spans="1:6" x14ac:dyDescent="0.25">
      <c r="A461" s="1"/>
      <c r="B461" s="1"/>
      <c r="C461" s="1"/>
      <c r="D461" s="1"/>
      <c r="E461" s="1"/>
      <c r="F461" s="1"/>
    </row>
    <row r="462" spans="1:6" x14ac:dyDescent="0.25">
      <c r="A462" s="1"/>
      <c r="B462" s="1"/>
      <c r="C462" s="1"/>
      <c r="D462" s="1"/>
      <c r="E462" s="1"/>
      <c r="F462" s="1"/>
    </row>
    <row r="463" spans="1:6" x14ac:dyDescent="0.25">
      <c r="A463" s="1"/>
      <c r="B463" s="1"/>
      <c r="C463" s="1"/>
      <c r="D463" s="1"/>
      <c r="E463" s="1"/>
      <c r="F463" s="1"/>
    </row>
    <row r="464" spans="1:6" x14ac:dyDescent="0.25">
      <c r="A464" s="1"/>
      <c r="B464" s="1"/>
      <c r="C464" s="1"/>
      <c r="D464" s="1"/>
      <c r="E464" s="1"/>
      <c r="F464" s="1"/>
    </row>
    <row r="465" spans="1:6" x14ac:dyDescent="0.25">
      <c r="A465" s="1"/>
      <c r="B465" s="1"/>
      <c r="C465" s="1"/>
      <c r="D465" s="1"/>
      <c r="E465" s="1"/>
      <c r="F465" s="1"/>
    </row>
    <row r="466" spans="1:6" x14ac:dyDescent="0.25">
      <c r="A466" s="1"/>
      <c r="B466" s="1"/>
      <c r="C466" s="1"/>
      <c r="D466" s="1"/>
      <c r="E466" s="1"/>
      <c r="F466" s="1"/>
    </row>
    <row r="467" spans="1:6" x14ac:dyDescent="0.25">
      <c r="A467" s="1"/>
      <c r="B467" s="1"/>
      <c r="C467" s="1"/>
      <c r="D467" s="1"/>
      <c r="E467" s="1"/>
      <c r="F467" s="1"/>
    </row>
    <row r="468" spans="1:6" x14ac:dyDescent="0.25">
      <c r="A468" s="1"/>
      <c r="B468" s="1"/>
      <c r="C468" s="1"/>
      <c r="D468" s="1"/>
      <c r="E468" s="1"/>
      <c r="F468" s="1"/>
    </row>
    <row r="469" spans="1:6" x14ac:dyDescent="0.25">
      <c r="A469" s="1"/>
      <c r="B469" s="1"/>
      <c r="C469" s="1"/>
      <c r="D469" s="1"/>
      <c r="E469" s="1"/>
      <c r="F469" s="1"/>
    </row>
    <row r="470" spans="1:6" x14ac:dyDescent="0.25">
      <c r="A470" s="1"/>
      <c r="B470" s="1"/>
      <c r="C470" s="1"/>
      <c r="D470" s="1"/>
      <c r="E470" s="1"/>
      <c r="F470" s="1"/>
    </row>
    <row r="471" spans="1:6" x14ac:dyDescent="0.25">
      <c r="A471" s="1"/>
      <c r="B471" s="1"/>
      <c r="C471" s="1"/>
      <c r="D471" s="1"/>
      <c r="E471" s="1"/>
      <c r="F471" s="1"/>
    </row>
    <row r="472" spans="1:6" x14ac:dyDescent="0.25">
      <c r="A472" s="1"/>
      <c r="B472" s="1"/>
      <c r="C472" s="1"/>
      <c r="D472" s="1"/>
      <c r="E472" s="1"/>
      <c r="F472" s="1"/>
    </row>
    <row r="473" spans="1:6" x14ac:dyDescent="0.25">
      <c r="A473" s="1"/>
      <c r="B473" s="1"/>
      <c r="C473" s="1"/>
      <c r="D473" s="1"/>
      <c r="E473" s="1"/>
      <c r="F473" s="1"/>
    </row>
    <row r="474" spans="1:6" x14ac:dyDescent="0.25">
      <c r="A474" s="1"/>
      <c r="B474" s="1"/>
      <c r="C474" s="1"/>
      <c r="D474" s="1"/>
      <c r="E474" s="1"/>
      <c r="F474" s="1"/>
    </row>
    <row r="475" spans="1:6" x14ac:dyDescent="0.25">
      <c r="A475" s="1"/>
      <c r="B475" s="1"/>
      <c r="C475" s="1"/>
      <c r="D475" s="1"/>
      <c r="E475" s="1"/>
      <c r="F475" s="1"/>
    </row>
    <row r="476" spans="1:6" x14ac:dyDescent="0.25">
      <c r="A476" s="1"/>
      <c r="B476" s="1"/>
      <c r="C476" s="1"/>
      <c r="D476" s="1"/>
      <c r="E476" s="1"/>
      <c r="F476" s="1"/>
    </row>
    <row r="477" spans="1:6" x14ac:dyDescent="0.25">
      <c r="A477" s="1"/>
      <c r="B477" s="1"/>
      <c r="C477" s="1"/>
      <c r="D477" s="1"/>
      <c r="E477" s="1"/>
      <c r="F477" s="1"/>
    </row>
    <row r="478" spans="1:6" x14ac:dyDescent="0.25">
      <c r="A478" s="1"/>
      <c r="B478" s="1"/>
      <c r="C478" s="1"/>
      <c r="D478" s="1"/>
      <c r="E478" s="1"/>
      <c r="F478" s="1"/>
    </row>
    <row r="479" spans="1:6" x14ac:dyDescent="0.25">
      <c r="A479" s="1"/>
      <c r="B479" s="1"/>
      <c r="C479" s="1"/>
      <c r="D479" s="1"/>
      <c r="E479" s="1"/>
      <c r="F479" s="1"/>
    </row>
    <row r="480" spans="1:6" x14ac:dyDescent="0.25">
      <c r="A480" s="1"/>
      <c r="B480" s="1"/>
      <c r="C480" s="1"/>
      <c r="D480" s="1"/>
      <c r="E480" s="1"/>
      <c r="F480" s="1"/>
    </row>
    <row r="481" spans="1:6" x14ac:dyDescent="0.25">
      <c r="A481" s="1"/>
      <c r="B481" s="1"/>
      <c r="C481" s="1"/>
      <c r="D481" s="1"/>
      <c r="E481" s="1"/>
      <c r="F481" s="1"/>
    </row>
    <row r="482" spans="1:6" x14ac:dyDescent="0.25">
      <c r="A482" s="1"/>
      <c r="B482" s="1"/>
      <c r="C482" s="1"/>
      <c r="D482" s="1"/>
      <c r="E482" s="1"/>
      <c r="F482" s="1"/>
    </row>
    <row r="483" spans="1:6" x14ac:dyDescent="0.25">
      <c r="A483" s="1"/>
      <c r="B483" s="1"/>
      <c r="C483" s="1"/>
      <c r="D483" s="1"/>
      <c r="E483" s="1"/>
      <c r="F483" s="1"/>
    </row>
    <row r="484" spans="1:6" x14ac:dyDescent="0.25">
      <c r="A484" s="1"/>
      <c r="B484" s="1"/>
      <c r="C484" s="1"/>
      <c r="D484" s="1"/>
      <c r="E484" s="1"/>
      <c r="F484" s="1"/>
    </row>
    <row r="485" spans="1:6" x14ac:dyDescent="0.25">
      <c r="A485" s="1"/>
      <c r="B485" s="1"/>
      <c r="C485" s="1"/>
      <c r="D485" s="1"/>
      <c r="E485" s="1"/>
      <c r="F485" s="1"/>
    </row>
    <row r="486" spans="1:6" x14ac:dyDescent="0.25">
      <c r="A486" s="1"/>
      <c r="B486" s="1"/>
      <c r="C486" s="1"/>
      <c r="D486" s="1"/>
      <c r="E486" s="1"/>
      <c r="F486" s="1"/>
    </row>
    <row r="487" spans="1:6" x14ac:dyDescent="0.25">
      <c r="A487" s="1"/>
      <c r="B487" s="1"/>
      <c r="C487" s="1"/>
      <c r="D487" s="1"/>
      <c r="E487" s="1"/>
      <c r="F487" s="1"/>
    </row>
    <row r="488" spans="1:6" x14ac:dyDescent="0.25">
      <c r="A488" s="1"/>
      <c r="B488" s="1"/>
      <c r="C488" s="1"/>
      <c r="D488" s="1"/>
      <c r="E488" s="1"/>
      <c r="F488" s="1"/>
    </row>
    <row r="489" spans="1:6" x14ac:dyDescent="0.25">
      <c r="A489" s="1"/>
      <c r="B489" s="1"/>
      <c r="C489" s="1"/>
      <c r="D489" s="1"/>
      <c r="E489" s="1"/>
      <c r="F489" s="1"/>
    </row>
    <row r="490" spans="1:6" x14ac:dyDescent="0.25">
      <c r="A490" s="1"/>
      <c r="B490" s="1"/>
      <c r="C490" s="1"/>
      <c r="D490" s="1"/>
      <c r="E490" s="1"/>
      <c r="F490" s="1"/>
    </row>
    <row r="491" spans="1:6" x14ac:dyDescent="0.25">
      <c r="A491" s="1"/>
      <c r="B491" s="1"/>
      <c r="C491" s="1"/>
      <c r="D491" s="1"/>
      <c r="E491" s="1"/>
      <c r="F491" s="1"/>
    </row>
    <row r="492" spans="1:6" x14ac:dyDescent="0.25">
      <c r="A492" s="1"/>
      <c r="B492" s="1"/>
      <c r="C492" s="1"/>
      <c r="D492" s="1"/>
      <c r="E492" s="1"/>
      <c r="F492" s="1"/>
    </row>
    <row r="493" spans="1:6" x14ac:dyDescent="0.25">
      <c r="A493" s="1"/>
      <c r="B493" s="1"/>
      <c r="C493" s="1"/>
      <c r="D493" s="1"/>
      <c r="E493" s="1"/>
      <c r="F493" s="1"/>
    </row>
    <row r="494" spans="1:6" x14ac:dyDescent="0.25">
      <c r="A494" s="1"/>
      <c r="B494" s="1"/>
      <c r="C494" s="1"/>
      <c r="D494" s="1"/>
      <c r="E494" s="1"/>
      <c r="F494" s="1"/>
    </row>
    <row r="495" spans="1:6" x14ac:dyDescent="0.25">
      <c r="A495" s="1"/>
      <c r="B495" s="1"/>
      <c r="C495" s="1"/>
      <c r="D495" s="1"/>
      <c r="E495" s="1"/>
      <c r="F495" s="1"/>
    </row>
    <row r="496" spans="1:6" x14ac:dyDescent="0.25">
      <c r="A496" s="1"/>
      <c r="B496" s="1"/>
      <c r="C496" s="1"/>
      <c r="D496" s="1"/>
      <c r="E496" s="1"/>
      <c r="F496" s="1"/>
    </row>
    <row r="497" spans="1:6" x14ac:dyDescent="0.25">
      <c r="A497" s="1"/>
      <c r="B497" s="1"/>
      <c r="C497" s="1"/>
      <c r="D497" s="1"/>
      <c r="E497" s="1"/>
      <c r="F497" s="1"/>
    </row>
    <row r="498" spans="1:6" x14ac:dyDescent="0.25">
      <c r="A498" s="1"/>
      <c r="B498" s="1"/>
      <c r="C498" s="1"/>
      <c r="D498" s="1"/>
      <c r="E498" s="1"/>
      <c r="F498" s="1"/>
    </row>
    <row r="499" spans="1:6" x14ac:dyDescent="0.25">
      <c r="A499" s="1"/>
      <c r="B499" s="1"/>
      <c r="C499" s="1"/>
      <c r="D499" s="1"/>
      <c r="E499" s="1"/>
      <c r="F499" s="1"/>
    </row>
    <row r="500" spans="1:6" x14ac:dyDescent="0.25">
      <c r="A500" s="1"/>
      <c r="B500" s="1"/>
      <c r="C500" s="1"/>
      <c r="D500" s="1"/>
      <c r="E500" s="1"/>
      <c r="F500" s="1"/>
    </row>
  </sheetData>
  <mergeCells count="3">
    <mergeCell ref="A1:D1"/>
    <mergeCell ref="A2:D2"/>
    <mergeCell ref="A3:D3"/>
  </mergeCells>
  <printOptions horizontalCentered="1"/>
  <pageMargins left="0.7" right="0.7" top="0.75" bottom="0.75" header="0.3" footer="0.3"/>
  <pageSetup paperSize="9" scale="9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8"/>
  <sheetViews>
    <sheetView tabSelected="1" workbookViewId="0">
      <pane ySplit="8" topLeftCell="A39" activePane="bottomLeft" state="frozen"/>
      <selection pane="bottomLeft" activeCell="D13" sqref="D13"/>
    </sheetView>
  </sheetViews>
  <sheetFormatPr defaultColWidth="0" defaultRowHeight="15" x14ac:dyDescent="0.25"/>
  <cols>
    <col min="1" max="1" width="4.7109375" hidden="1" customWidth="1"/>
    <col min="2" max="2" width="5.7109375" customWidth="1"/>
    <col min="3" max="3" width="12.7109375" customWidth="1"/>
    <col min="4" max="4" width="44.7109375" customWidth="1"/>
    <col min="5" max="5" width="5.7109375" customWidth="1"/>
    <col min="6" max="7" width="9.7109375" customWidth="1"/>
    <col min="8" max="8" width="9.7109375" hidden="1" customWidth="1"/>
    <col min="9" max="9" width="10.7109375" customWidth="1"/>
    <col min="10" max="15" width="0" hidden="1" customWidth="1"/>
    <col min="16" max="16" width="9.7109375" customWidth="1"/>
    <col min="17" max="18" width="0" hidden="1" customWidth="1"/>
    <col min="19" max="19" width="7.7109375" customWidth="1"/>
    <col min="20" max="21" width="0" hidden="1" customWidth="1"/>
    <col min="22" max="22" width="7.7109375" customWidth="1"/>
    <col min="23" max="26" width="0" hidden="1" customWidth="1"/>
    <col min="27" max="27" width="9.140625" customWidth="1"/>
    <col min="28" max="16384" width="9.140625" hidden="1"/>
  </cols>
  <sheetData>
    <row r="1" spans="1:26" ht="20.100000000000001" customHeight="1" x14ac:dyDescent="0.25">
      <c r="A1" s="159"/>
      <c r="B1" s="208" t="s">
        <v>22</v>
      </c>
      <c r="C1" s="209"/>
      <c r="D1" s="209"/>
      <c r="E1" s="209"/>
      <c r="F1" s="209"/>
      <c r="G1" s="209"/>
      <c r="H1" s="210"/>
      <c r="I1" s="160" t="s">
        <v>19</v>
      </c>
      <c r="J1" s="159"/>
      <c r="K1" s="3"/>
      <c r="L1" s="3"/>
      <c r="M1" s="3"/>
      <c r="N1" s="3"/>
      <c r="O1" s="3"/>
      <c r="P1" s="3"/>
      <c r="S1" s="3"/>
      <c r="V1" s="155"/>
      <c r="W1">
        <v>30.126000000000001</v>
      </c>
    </row>
    <row r="2" spans="1:26" ht="20.100000000000001" customHeight="1" x14ac:dyDescent="0.25">
      <c r="A2" s="159"/>
      <c r="B2" s="208" t="s">
        <v>23</v>
      </c>
      <c r="C2" s="209"/>
      <c r="D2" s="209"/>
      <c r="E2" s="209"/>
      <c r="F2" s="209"/>
      <c r="G2" s="209"/>
      <c r="H2" s="210"/>
      <c r="I2" s="160" t="s">
        <v>17</v>
      </c>
      <c r="J2" s="159"/>
      <c r="K2" s="3"/>
      <c r="L2" s="3"/>
      <c r="M2" s="3"/>
      <c r="N2" s="3"/>
      <c r="O2" s="3"/>
      <c r="P2" s="3"/>
      <c r="S2" s="3"/>
      <c r="V2" s="155"/>
    </row>
    <row r="3" spans="1:26" ht="20.100000000000001" customHeight="1" x14ac:dyDescent="0.25">
      <c r="A3" s="159"/>
      <c r="B3" s="208" t="s">
        <v>24</v>
      </c>
      <c r="C3" s="209"/>
      <c r="D3" s="209"/>
      <c r="E3" s="209"/>
      <c r="F3" s="209"/>
      <c r="G3" s="209"/>
      <c r="H3" s="210"/>
      <c r="I3" s="160" t="s">
        <v>62</v>
      </c>
      <c r="J3" s="159"/>
      <c r="K3" s="3"/>
      <c r="L3" s="3"/>
      <c r="M3" s="3"/>
      <c r="N3" s="3"/>
      <c r="O3" s="3"/>
      <c r="P3" s="3"/>
      <c r="S3" s="3"/>
      <c r="V3" s="155"/>
    </row>
    <row r="4" spans="1:26" x14ac:dyDescent="0.25">
      <c r="A4" s="3"/>
      <c r="B4" s="5" t="s">
        <v>83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S4" s="3"/>
      <c r="V4" s="155"/>
    </row>
    <row r="5" spans="1:26" x14ac:dyDescent="0.25">
      <c r="A5" s="3"/>
      <c r="B5" s="5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S5" s="3"/>
      <c r="V5" s="155"/>
    </row>
    <row r="6" spans="1:2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S6" s="3"/>
      <c r="V6" s="155"/>
    </row>
    <row r="7" spans="1:26" x14ac:dyDescent="0.25">
      <c r="A7" s="12"/>
      <c r="B7" s="13" t="s">
        <v>63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S7" s="12"/>
      <c r="V7" s="163"/>
    </row>
    <row r="8" spans="1:26" ht="15.75" x14ac:dyDescent="0.25">
      <c r="A8" s="162" t="s">
        <v>72</v>
      </c>
      <c r="B8" s="162" t="s">
        <v>73</v>
      </c>
      <c r="C8" s="162" t="s">
        <v>74</v>
      </c>
      <c r="D8" s="162" t="s">
        <v>75</v>
      </c>
      <c r="E8" s="162" t="s">
        <v>76</v>
      </c>
      <c r="F8" s="162" t="s">
        <v>77</v>
      </c>
      <c r="G8" s="162" t="s">
        <v>78</v>
      </c>
      <c r="H8" s="162" t="s">
        <v>54</v>
      </c>
      <c r="I8" s="162" t="s">
        <v>79</v>
      </c>
      <c r="J8" s="162"/>
      <c r="K8" s="162"/>
      <c r="L8" s="162"/>
      <c r="M8" s="162"/>
      <c r="N8" s="162"/>
      <c r="O8" s="162"/>
      <c r="P8" s="162" t="s">
        <v>80</v>
      </c>
      <c r="Q8" s="156"/>
      <c r="R8" s="156"/>
      <c r="S8" s="162" t="s">
        <v>81</v>
      </c>
      <c r="T8" s="158"/>
      <c r="U8" s="158"/>
      <c r="V8" s="164" t="s">
        <v>82</v>
      </c>
      <c r="W8" s="157"/>
      <c r="X8" s="157"/>
      <c r="Y8" s="157"/>
      <c r="Z8" s="157"/>
    </row>
    <row r="9" spans="1:26" x14ac:dyDescent="0.25">
      <c r="A9" s="144"/>
      <c r="B9" s="144"/>
      <c r="C9" s="165"/>
      <c r="D9" s="148" t="s">
        <v>64</v>
      </c>
      <c r="E9" s="144"/>
      <c r="F9" s="166"/>
      <c r="G9" s="145"/>
      <c r="H9" s="145"/>
      <c r="I9" s="145"/>
      <c r="J9" s="144"/>
      <c r="K9" s="144"/>
      <c r="L9" s="144"/>
      <c r="M9" s="144"/>
      <c r="N9" s="144"/>
      <c r="O9" s="144"/>
      <c r="P9" s="144"/>
      <c r="Q9" s="147"/>
      <c r="R9" s="147"/>
      <c r="S9" s="144"/>
      <c r="T9" s="147"/>
      <c r="U9" s="147"/>
      <c r="V9" s="167"/>
      <c r="W9" s="147"/>
      <c r="X9" s="147"/>
      <c r="Y9" s="147"/>
      <c r="Z9" s="147"/>
    </row>
    <row r="10" spans="1:26" x14ac:dyDescent="0.25">
      <c r="A10" s="150"/>
      <c r="B10" s="150"/>
      <c r="C10" s="150"/>
      <c r="D10" s="150" t="s">
        <v>65</v>
      </c>
      <c r="E10" s="150"/>
      <c r="F10" s="168"/>
      <c r="G10" s="151"/>
      <c r="H10" s="151"/>
      <c r="I10" s="151"/>
      <c r="J10" s="150"/>
      <c r="K10" s="150"/>
      <c r="L10" s="150"/>
      <c r="M10" s="150"/>
      <c r="N10" s="150"/>
      <c r="O10" s="150"/>
      <c r="P10" s="150"/>
      <c r="Q10" s="147"/>
      <c r="R10" s="147"/>
      <c r="S10" s="150"/>
      <c r="T10" s="147"/>
      <c r="U10" s="147"/>
      <c r="V10" s="147"/>
      <c r="W10" s="147"/>
      <c r="X10" s="147"/>
      <c r="Y10" s="147"/>
      <c r="Z10" s="147"/>
    </row>
    <row r="11" spans="1:26" ht="24.95" customHeight="1" x14ac:dyDescent="0.25">
      <c r="A11" s="171"/>
      <c r="B11" s="169" t="s">
        <v>84</v>
      </c>
      <c r="C11" s="172" t="s">
        <v>85</v>
      </c>
      <c r="D11" s="169" t="s">
        <v>156</v>
      </c>
      <c r="E11" s="169" t="s">
        <v>86</v>
      </c>
      <c r="F11" s="170">
        <v>8.0690000000000008</v>
      </c>
      <c r="G11" s="211"/>
      <c r="H11" s="211"/>
      <c r="I11" s="211">
        <f t="shared" ref="I11:I16" si="0">ROUND(F11*(G11+H11),2)</f>
        <v>0</v>
      </c>
      <c r="J11" s="169">
        <f t="shared" ref="J11:J16" si="1">ROUND(F11*(N11),2)</f>
        <v>29.45</v>
      </c>
      <c r="K11" s="1">
        <f t="shared" ref="K11:K16" si="2">ROUND(F11*(O11),2)</f>
        <v>0</v>
      </c>
      <c r="L11" s="1">
        <f t="shared" ref="L11:L16" si="3">ROUND(F11*(G11),2)</f>
        <v>0</v>
      </c>
      <c r="M11" s="1"/>
      <c r="N11" s="1">
        <v>3.65</v>
      </c>
      <c r="O11" s="1"/>
      <c r="P11" s="161"/>
      <c r="Q11" s="173"/>
      <c r="R11" s="173"/>
      <c r="S11" s="150"/>
      <c r="V11" s="174"/>
      <c r="Z11">
        <v>0</v>
      </c>
    </row>
    <row r="12" spans="1:26" ht="35.1" customHeight="1" x14ac:dyDescent="0.25">
      <c r="A12" s="171"/>
      <c r="B12" s="169" t="s">
        <v>84</v>
      </c>
      <c r="C12" s="172" t="s">
        <v>87</v>
      </c>
      <c r="D12" s="169" t="s">
        <v>157</v>
      </c>
      <c r="E12" s="169" t="s">
        <v>86</v>
      </c>
      <c r="F12" s="170">
        <v>8.0690000000000008</v>
      </c>
      <c r="G12" s="211"/>
      <c r="H12" s="211"/>
      <c r="I12" s="211">
        <f t="shared" si="0"/>
        <v>0</v>
      </c>
      <c r="J12" s="169">
        <f t="shared" si="1"/>
        <v>62.29</v>
      </c>
      <c r="K12" s="1">
        <f t="shared" si="2"/>
        <v>0</v>
      </c>
      <c r="L12" s="1">
        <f t="shared" si="3"/>
        <v>0</v>
      </c>
      <c r="M12" s="1"/>
      <c r="N12" s="1">
        <v>7.72</v>
      </c>
      <c r="O12" s="1"/>
      <c r="P12" s="161"/>
      <c r="Q12" s="173"/>
      <c r="R12" s="173"/>
      <c r="S12" s="150"/>
      <c r="V12" s="174"/>
      <c r="Z12">
        <v>0</v>
      </c>
    </row>
    <row r="13" spans="1:26" ht="24.95" customHeight="1" x14ac:dyDescent="0.25">
      <c r="A13" s="171"/>
      <c r="B13" s="169" t="s">
        <v>84</v>
      </c>
      <c r="C13" s="172" t="s">
        <v>88</v>
      </c>
      <c r="D13" s="169" t="s">
        <v>89</v>
      </c>
      <c r="E13" s="169" t="s">
        <v>90</v>
      </c>
      <c r="F13" s="170">
        <v>52.225000000000001</v>
      </c>
      <c r="G13" s="211"/>
      <c r="H13" s="211"/>
      <c r="I13" s="211">
        <f t="shared" si="0"/>
        <v>0</v>
      </c>
      <c r="J13" s="169">
        <f t="shared" si="1"/>
        <v>27.68</v>
      </c>
      <c r="K13" s="1">
        <f t="shared" si="2"/>
        <v>0</v>
      </c>
      <c r="L13" s="1">
        <f t="shared" si="3"/>
        <v>0</v>
      </c>
      <c r="M13" s="1"/>
      <c r="N13" s="1">
        <v>0.53</v>
      </c>
      <c r="O13" s="1"/>
      <c r="P13" s="161"/>
      <c r="Q13" s="173"/>
      <c r="R13" s="173"/>
      <c r="S13" s="150"/>
      <c r="V13" s="174"/>
      <c r="Z13">
        <v>0</v>
      </c>
    </row>
    <row r="14" spans="1:26" ht="24.95" customHeight="1" x14ac:dyDescent="0.25">
      <c r="A14" s="171"/>
      <c r="B14" s="169" t="s">
        <v>84</v>
      </c>
      <c r="C14" s="172" t="s">
        <v>91</v>
      </c>
      <c r="D14" s="169" t="s">
        <v>92</v>
      </c>
      <c r="E14" s="169" t="s">
        <v>90</v>
      </c>
      <c r="F14" s="170">
        <v>52.225000000000001</v>
      </c>
      <c r="G14" s="211"/>
      <c r="H14" s="211"/>
      <c r="I14" s="211">
        <f t="shared" si="0"/>
        <v>0</v>
      </c>
      <c r="J14" s="169">
        <f t="shared" si="1"/>
        <v>653.86</v>
      </c>
      <c r="K14" s="1">
        <f t="shared" si="2"/>
        <v>0</v>
      </c>
      <c r="L14" s="1">
        <f t="shared" si="3"/>
        <v>0</v>
      </c>
      <c r="M14" s="1"/>
      <c r="N14" s="1">
        <v>12.52</v>
      </c>
      <c r="O14" s="1"/>
      <c r="P14" s="161"/>
      <c r="Q14" s="173"/>
      <c r="R14" s="173"/>
      <c r="S14" s="150"/>
      <c r="V14" s="174"/>
      <c r="Z14">
        <v>0</v>
      </c>
    </row>
    <row r="15" spans="1:26" ht="24.95" customHeight="1" x14ac:dyDescent="0.25">
      <c r="A15" s="171"/>
      <c r="B15" s="169" t="s">
        <v>84</v>
      </c>
      <c r="C15" s="172" t="s">
        <v>93</v>
      </c>
      <c r="D15" s="169" t="s">
        <v>94</v>
      </c>
      <c r="E15" s="169" t="s">
        <v>90</v>
      </c>
      <c r="F15" s="170">
        <v>52.225000000000001</v>
      </c>
      <c r="G15" s="211"/>
      <c r="H15" s="211"/>
      <c r="I15" s="211">
        <f t="shared" si="0"/>
        <v>0</v>
      </c>
      <c r="J15" s="169">
        <f t="shared" si="1"/>
        <v>1280.03</v>
      </c>
      <c r="K15" s="1">
        <f t="shared" si="2"/>
        <v>0</v>
      </c>
      <c r="L15" s="1">
        <f t="shared" si="3"/>
        <v>0</v>
      </c>
      <c r="M15" s="1"/>
      <c r="N15" s="1">
        <v>24.51</v>
      </c>
      <c r="O15" s="1"/>
      <c r="P15" s="161"/>
      <c r="Q15" s="173"/>
      <c r="R15" s="173"/>
      <c r="S15" s="150"/>
      <c r="V15" s="174"/>
      <c r="Z15">
        <v>0</v>
      </c>
    </row>
    <row r="16" spans="1:26" ht="24.95" customHeight="1" x14ac:dyDescent="0.25">
      <c r="A16" s="171"/>
      <c r="B16" s="169" t="s">
        <v>84</v>
      </c>
      <c r="C16" s="172" t="s">
        <v>95</v>
      </c>
      <c r="D16" s="169" t="s">
        <v>96</v>
      </c>
      <c r="E16" s="169" t="s">
        <v>90</v>
      </c>
      <c r="F16" s="170">
        <v>52.225000000000001</v>
      </c>
      <c r="G16" s="211"/>
      <c r="H16" s="211"/>
      <c r="I16" s="211">
        <f t="shared" si="0"/>
        <v>0</v>
      </c>
      <c r="J16" s="169">
        <f t="shared" si="1"/>
        <v>589.1</v>
      </c>
      <c r="K16" s="1">
        <f t="shared" si="2"/>
        <v>0</v>
      </c>
      <c r="L16" s="1">
        <f t="shared" si="3"/>
        <v>0</v>
      </c>
      <c r="M16" s="1"/>
      <c r="N16" s="1">
        <v>11.28</v>
      </c>
      <c r="O16" s="1"/>
      <c r="P16" s="161"/>
      <c r="Q16" s="173"/>
      <c r="R16" s="173"/>
      <c r="S16" s="150"/>
      <c r="V16" s="174"/>
      <c r="Z16">
        <v>0</v>
      </c>
    </row>
    <row r="17" spans="1:26" x14ac:dyDescent="0.25">
      <c r="A17" s="150"/>
      <c r="B17" s="150"/>
      <c r="C17" s="150"/>
      <c r="D17" s="150" t="s">
        <v>65</v>
      </c>
      <c r="E17" s="150"/>
      <c r="F17" s="168"/>
      <c r="G17" s="212"/>
      <c r="H17" s="212">
        <f>ROUND((SUM(M10:M16))/1,2)</f>
        <v>0</v>
      </c>
      <c r="I17" s="212">
        <f>ROUND((SUM(I10:I16))/1,2)</f>
        <v>0</v>
      </c>
      <c r="J17" s="150"/>
      <c r="K17" s="150"/>
      <c r="L17" s="150">
        <f>ROUND((SUM(L10:L16))/1,2)</f>
        <v>0</v>
      </c>
      <c r="M17" s="150">
        <f>ROUND((SUM(M10:M16))/1,2)</f>
        <v>0</v>
      </c>
      <c r="N17" s="150"/>
      <c r="O17" s="150"/>
      <c r="P17" s="175">
        <f>ROUND((SUM(P10:P16))/1,2)</f>
        <v>0</v>
      </c>
      <c r="Q17" s="147"/>
      <c r="R17" s="147"/>
      <c r="S17" s="175">
        <f>ROUND((SUM(S10:S16))/1,2)</f>
        <v>0</v>
      </c>
      <c r="T17" s="147"/>
      <c r="U17" s="147"/>
      <c r="V17" s="147"/>
      <c r="W17" s="147"/>
      <c r="X17" s="147"/>
      <c r="Y17" s="147"/>
      <c r="Z17" s="147"/>
    </row>
    <row r="18" spans="1:26" x14ac:dyDescent="0.25">
      <c r="A18" s="1"/>
      <c r="B18" s="1"/>
      <c r="C18" s="1"/>
      <c r="D18" s="1"/>
      <c r="E18" s="1"/>
      <c r="F18" s="161"/>
      <c r="G18" s="213"/>
      <c r="H18" s="213"/>
      <c r="I18" s="213"/>
      <c r="J18" s="1"/>
      <c r="K18" s="1"/>
      <c r="L18" s="1"/>
      <c r="M18" s="1"/>
      <c r="N18" s="1"/>
      <c r="O18" s="1"/>
      <c r="P18" s="1"/>
      <c r="S18" s="1"/>
    </row>
    <row r="19" spans="1:26" x14ac:dyDescent="0.25">
      <c r="A19" s="150"/>
      <c r="B19" s="150"/>
      <c r="C19" s="150"/>
      <c r="D19" s="150" t="s">
        <v>66</v>
      </c>
      <c r="E19" s="150"/>
      <c r="F19" s="168"/>
      <c r="G19" s="214"/>
      <c r="H19" s="214"/>
      <c r="I19" s="214"/>
      <c r="J19" s="150"/>
      <c r="K19" s="150"/>
      <c r="L19" s="150"/>
      <c r="M19" s="150"/>
      <c r="N19" s="150"/>
      <c r="O19" s="150"/>
      <c r="P19" s="150"/>
      <c r="Q19" s="147"/>
      <c r="R19" s="147"/>
      <c r="S19" s="150"/>
      <c r="T19" s="147"/>
      <c r="U19" s="147"/>
      <c r="V19" s="147"/>
      <c r="W19" s="147"/>
      <c r="X19" s="147"/>
      <c r="Y19" s="147"/>
      <c r="Z19" s="147"/>
    </row>
    <row r="20" spans="1:26" ht="35.1" customHeight="1" x14ac:dyDescent="0.25">
      <c r="A20" s="171"/>
      <c r="B20" s="169" t="s">
        <v>97</v>
      </c>
      <c r="C20" s="172" t="s">
        <v>98</v>
      </c>
      <c r="D20" s="169" t="s">
        <v>99</v>
      </c>
      <c r="E20" s="169" t="s">
        <v>100</v>
      </c>
      <c r="F20" s="170">
        <v>3.6560000000000001</v>
      </c>
      <c r="G20" s="211"/>
      <c r="H20" s="211"/>
      <c r="I20" s="211">
        <f>ROUND(F20*(G20+H20),2)</f>
        <v>0</v>
      </c>
      <c r="J20" s="169">
        <f>ROUND(F20*(N20),2)</f>
        <v>283.3</v>
      </c>
      <c r="K20" s="1">
        <f>ROUND(F20*(O20),2)</f>
        <v>0</v>
      </c>
      <c r="L20" s="1">
        <f>ROUND(F20*(G20),2)</f>
        <v>0</v>
      </c>
      <c r="M20" s="1"/>
      <c r="N20" s="1">
        <v>77.489999999999995</v>
      </c>
      <c r="O20" s="1"/>
      <c r="P20" s="161"/>
      <c r="Q20" s="173"/>
      <c r="R20" s="173"/>
      <c r="S20" s="150"/>
      <c r="V20" s="174"/>
      <c r="Z20">
        <v>0</v>
      </c>
    </row>
    <row r="21" spans="1:26" ht="24.95" customHeight="1" x14ac:dyDescent="0.25">
      <c r="A21" s="171"/>
      <c r="B21" s="169" t="s">
        <v>97</v>
      </c>
      <c r="C21" s="172" t="s">
        <v>101</v>
      </c>
      <c r="D21" s="169" t="s">
        <v>102</v>
      </c>
      <c r="E21" s="169" t="s">
        <v>103</v>
      </c>
      <c r="F21" s="170">
        <v>9.6910000000000007</v>
      </c>
      <c r="G21" s="211"/>
      <c r="H21" s="211"/>
      <c r="I21" s="211">
        <f>ROUND(F21*(G21+H21),2)</f>
        <v>0</v>
      </c>
      <c r="J21" s="169">
        <f>ROUND(F21*(N21),2)</f>
        <v>140.22999999999999</v>
      </c>
      <c r="K21" s="1">
        <f>ROUND(F21*(O21),2)</f>
        <v>0</v>
      </c>
      <c r="L21" s="1">
        <f>ROUND(F21*(G21),2)</f>
        <v>0</v>
      </c>
      <c r="M21" s="1"/>
      <c r="N21" s="1">
        <v>14.47</v>
      </c>
      <c r="O21" s="1"/>
      <c r="P21" s="161"/>
      <c r="Q21" s="173"/>
      <c r="R21" s="173"/>
      <c r="S21" s="150"/>
      <c r="V21" s="174"/>
      <c r="Z21">
        <v>0</v>
      </c>
    </row>
    <row r="22" spans="1:26" ht="24.95" customHeight="1" x14ac:dyDescent="0.25">
      <c r="A22" s="171"/>
      <c r="B22" s="169" t="s">
        <v>97</v>
      </c>
      <c r="C22" s="172" t="s">
        <v>104</v>
      </c>
      <c r="D22" s="169" t="s">
        <v>105</v>
      </c>
      <c r="E22" s="169" t="s">
        <v>103</v>
      </c>
      <c r="F22" s="170">
        <v>339.185</v>
      </c>
      <c r="G22" s="211"/>
      <c r="H22" s="211"/>
      <c r="I22" s="211">
        <f>ROUND(F22*(G22+H22),2)</f>
        <v>0</v>
      </c>
      <c r="J22" s="169">
        <f>ROUND(F22*(N22),2)</f>
        <v>169.59</v>
      </c>
      <c r="K22" s="1">
        <f>ROUND(F22*(O22),2)</f>
        <v>0</v>
      </c>
      <c r="L22" s="1">
        <f>ROUND(F22*(G22),2)</f>
        <v>0</v>
      </c>
      <c r="M22" s="1"/>
      <c r="N22" s="1">
        <v>0.5</v>
      </c>
      <c r="O22" s="1"/>
      <c r="P22" s="161"/>
      <c r="Q22" s="173"/>
      <c r="R22" s="173"/>
      <c r="S22" s="150"/>
      <c r="V22" s="174"/>
      <c r="Z22">
        <v>0</v>
      </c>
    </row>
    <row r="23" spans="1:26" ht="24.95" customHeight="1" x14ac:dyDescent="0.25">
      <c r="A23" s="171"/>
      <c r="B23" s="169" t="s">
        <v>97</v>
      </c>
      <c r="C23" s="172" t="s">
        <v>106</v>
      </c>
      <c r="D23" s="169" t="s">
        <v>107</v>
      </c>
      <c r="E23" s="169" t="s">
        <v>103</v>
      </c>
      <c r="F23" s="170">
        <v>9.6910000000000007</v>
      </c>
      <c r="G23" s="211"/>
      <c r="H23" s="211"/>
      <c r="I23" s="211">
        <f>ROUND(F23*(G23+H23),2)</f>
        <v>0</v>
      </c>
      <c r="J23" s="169">
        <f>ROUND(F23*(N23),2)</f>
        <v>234.52</v>
      </c>
      <c r="K23" s="1">
        <f>ROUND(F23*(O23),2)</f>
        <v>0</v>
      </c>
      <c r="L23" s="1">
        <f>ROUND(F23*(G23),2)</f>
        <v>0</v>
      </c>
      <c r="M23" s="1"/>
      <c r="N23" s="1">
        <v>24.2</v>
      </c>
      <c r="O23" s="1"/>
      <c r="P23" s="161"/>
      <c r="Q23" s="173"/>
      <c r="R23" s="173"/>
      <c r="S23" s="150"/>
      <c r="V23" s="174"/>
      <c r="Z23">
        <v>0</v>
      </c>
    </row>
    <row r="24" spans="1:26" x14ac:dyDescent="0.25">
      <c r="A24" s="150"/>
      <c r="B24" s="150"/>
      <c r="C24" s="150"/>
      <c r="D24" s="150" t="s">
        <v>66</v>
      </c>
      <c r="E24" s="150"/>
      <c r="F24" s="168"/>
      <c r="G24" s="212"/>
      <c r="H24" s="212">
        <f>ROUND((SUM(M19:M23))/1,2)</f>
        <v>0</v>
      </c>
      <c r="I24" s="212">
        <f>ROUND((SUM(I19:I23))/1,2)</f>
        <v>0</v>
      </c>
      <c r="J24" s="150"/>
      <c r="K24" s="150"/>
      <c r="L24" s="150">
        <f>ROUND((SUM(L19:L23))/1,2)</f>
        <v>0</v>
      </c>
      <c r="M24" s="150">
        <f>ROUND((SUM(M19:M23))/1,2)</f>
        <v>0</v>
      </c>
      <c r="N24" s="150"/>
      <c r="O24" s="150"/>
      <c r="P24" s="175">
        <f>ROUND((SUM(P19:P23))/1,2)</f>
        <v>0</v>
      </c>
      <c r="Q24" s="147"/>
      <c r="R24" s="147"/>
      <c r="S24" s="175">
        <f>ROUND((SUM(S19:S23))/1,2)</f>
        <v>0</v>
      </c>
      <c r="T24" s="147"/>
      <c r="U24" s="147"/>
      <c r="V24" s="147"/>
      <c r="W24" s="147"/>
      <c r="X24" s="147"/>
      <c r="Y24" s="147"/>
      <c r="Z24" s="147"/>
    </row>
    <row r="25" spans="1:26" x14ac:dyDescent="0.25">
      <c r="A25" s="1"/>
      <c r="B25" s="1"/>
      <c r="C25" s="1"/>
      <c r="D25" s="1"/>
      <c r="E25" s="1"/>
      <c r="F25" s="161"/>
      <c r="G25" s="213"/>
      <c r="H25" s="213"/>
      <c r="I25" s="213"/>
      <c r="J25" s="1"/>
      <c r="K25" s="1"/>
      <c r="L25" s="1"/>
      <c r="M25" s="1"/>
      <c r="N25" s="1"/>
      <c r="O25" s="1"/>
      <c r="P25" s="1"/>
      <c r="S25" s="1"/>
    </row>
    <row r="26" spans="1:26" x14ac:dyDescent="0.25">
      <c r="A26" s="150"/>
      <c r="B26" s="150"/>
      <c r="C26" s="150"/>
      <c r="D26" s="2" t="s">
        <v>64</v>
      </c>
      <c r="E26" s="150"/>
      <c r="F26" s="168"/>
      <c r="G26" s="212"/>
      <c r="H26" s="212">
        <f>ROUND((SUM(M9:M25))/2,2)</f>
        <v>0</v>
      </c>
      <c r="I26" s="212">
        <f>ROUND((SUM(I9:I25))/2,2)</f>
        <v>0</v>
      </c>
      <c r="J26" s="151"/>
      <c r="K26" s="150"/>
      <c r="L26" s="151">
        <f>ROUND((SUM(L9:L25))/2,2)</f>
        <v>0</v>
      </c>
      <c r="M26" s="151">
        <f>ROUND((SUM(M9:M25))/2,2)</f>
        <v>0</v>
      </c>
      <c r="N26" s="150"/>
      <c r="O26" s="150"/>
      <c r="P26" s="175">
        <f>ROUND((SUM(P9:P25))/2,2)</f>
        <v>0</v>
      </c>
      <c r="S26" s="175">
        <f>ROUND((SUM(S9:S25))/2,2)</f>
        <v>0</v>
      </c>
    </row>
    <row r="27" spans="1:26" x14ac:dyDescent="0.25">
      <c r="A27" s="1"/>
      <c r="B27" s="1"/>
      <c r="C27" s="1"/>
      <c r="D27" s="1"/>
      <c r="E27" s="1"/>
      <c r="F27" s="161"/>
      <c r="G27" s="213"/>
      <c r="H27" s="213"/>
      <c r="I27" s="213"/>
      <c r="J27" s="1"/>
      <c r="K27" s="1"/>
      <c r="L27" s="1"/>
      <c r="M27" s="1"/>
      <c r="N27" s="1"/>
      <c r="O27" s="1"/>
      <c r="P27" s="1"/>
      <c r="S27" s="1"/>
    </row>
    <row r="28" spans="1:26" x14ac:dyDescent="0.25">
      <c r="A28" s="150"/>
      <c r="B28" s="150"/>
      <c r="C28" s="150"/>
      <c r="D28" s="2" t="s">
        <v>67</v>
      </c>
      <c r="E28" s="150"/>
      <c r="F28" s="168"/>
      <c r="G28" s="214"/>
      <c r="H28" s="214"/>
      <c r="I28" s="214"/>
      <c r="J28" s="150"/>
      <c r="K28" s="150"/>
      <c r="L28" s="150"/>
      <c r="M28" s="150"/>
      <c r="N28" s="150"/>
      <c r="O28" s="150"/>
      <c r="P28" s="150"/>
      <c r="Q28" s="147"/>
      <c r="R28" s="147"/>
      <c r="S28" s="150"/>
      <c r="T28" s="147"/>
      <c r="U28" s="147"/>
      <c r="V28" s="147"/>
      <c r="W28" s="147"/>
      <c r="X28" s="147"/>
      <c r="Y28" s="147"/>
      <c r="Z28" s="147"/>
    </row>
    <row r="29" spans="1:26" x14ac:dyDescent="0.25">
      <c r="A29" s="150"/>
      <c r="B29" s="150"/>
      <c r="C29" s="150"/>
      <c r="D29" s="150" t="s">
        <v>68</v>
      </c>
      <c r="E29" s="150"/>
      <c r="F29" s="168"/>
      <c r="G29" s="214"/>
      <c r="H29" s="214"/>
      <c r="I29" s="214"/>
      <c r="J29" s="150"/>
      <c r="K29" s="150"/>
      <c r="L29" s="150"/>
      <c r="M29" s="150"/>
      <c r="N29" s="150"/>
      <c r="O29" s="150"/>
      <c r="P29" s="150"/>
      <c r="Q29" s="147"/>
      <c r="R29" s="147"/>
      <c r="S29" s="150"/>
      <c r="T29" s="147"/>
      <c r="U29" s="147"/>
      <c r="V29" s="147"/>
      <c r="W29" s="147"/>
      <c r="X29" s="147"/>
      <c r="Y29" s="147"/>
      <c r="Z29" s="147"/>
    </row>
    <row r="30" spans="1:26" ht="24.95" customHeight="1" x14ac:dyDescent="0.25">
      <c r="A30" s="171"/>
      <c r="B30" s="169" t="s">
        <v>108</v>
      </c>
      <c r="C30" s="172" t="s">
        <v>109</v>
      </c>
      <c r="D30" s="169" t="s">
        <v>110</v>
      </c>
      <c r="E30" s="169" t="s">
        <v>90</v>
      </c>
      <c r="F30" s="170">
        <v>52.225000000000001</v>
      </c>
      <c r="G30" s="211"/>
      <c r="H30" s="211"/>
      <c r="I30" s="211">
        <f>ROUND(F30*(G30+H30),2)</f>
        <v>0</v>
      </c>
      <c r="J30" s="169">
        <f>ROUND(F30*(N30),2)</f>
        <v>11.49</v>
      </c>
      <c r="K30" s="1">
        <f>ROUND(F30*(O30),2)</f>
        <v>0</v>
      </c>
      <c r="L30" s="1">
        <f>ROUND(F30*(G30),2)</f>
        <v>0</v>
      </c>
      <c r="M30" s="1"/>
      <c r="N30" s="1">
        <v>0.22</v>
      </c>
      <c r="O30" s="1"/>
      <c r="P30" s="161"/>
      <c r="Q30" s="173"/>
      <c r="R30" s="173"/>
      <c r="S30" s="150"/>
      <c r="V30" s="174"/>
      <c r="Z30">
        <v>0</v>
      </c>
    </row>
    <row r="31" spans="1:26" ht="24.95" customHeight="1" x14ac:dyDescent="0.25">
      <c r="A31" s="171"/>
      <c r="B31" s="169" t="s">
        <v>108</v>
      </c>
      <c r="C31" s="172" t="s">
        <v>111</v>
      </c>
      <c r="D31" s="169" t="s">
        <v>112</v>
      </c>
      <c r="E31" s="169" t="s">
        <v>90</v>
      </c>
      <c r="F31" s="170">
        <v>52.225000000000001</v>
      </c>
      <c r="G31" s="211"/>
      <c r="H31" s="211"/>
      <c r="I31" s="211">
        <f>ROUND(F31*(G31+H31),2)</f>
        <v>0</v>
      </c>
      <c r="J31" s="169">
        <f>ROUND(F31*(N31),2)</f>
        <v>178.61</v>
      </c>
      <c r="K31" s="1">
        <f>ROUND(F31*(O31),2)</f>
        <v>0</v>
      </c>
      <c r="L31" s="1">
        <f>ROUND(F31*(G31),2)</f>
        <v>0</v>
      </c>
      <c r="M31" s="1"/>
      <c r="N31" s="1">
        <v>3.42</v>
      </c>
      <c r="O31" s="1"/>
      <c r="P31" s="168">
        <v>5.4000000000000001E-4</v>
      </c>
      <c r="Q31" s="173"/>
      <c r="R31" s="173">
        <v>5.4000000000000001E-4</v>
      </c>
      <c r="S31" s="150">
        <f>ROUND(F31*(R31),3)</f>
        <v>2.8000000000000001E-2</v>
      </c>
      <c r="V31" s="174"/>
      <c r="Z31">
        <v>0</v>
      </c>
    </row>
    <row r="32" spans="1:26" ht="24.95" customHeight="1" x14ac:dyDescent="0.25">
      <c r="A32" s="171"/>
      <c r="B32" s="169" t="s">
        <v>108</v>
      </c>
      <c r="C32" s="172" t="s">
        <v>113</v>
      </c>
      <c r="D32" s="169" t="s">
        <v>114</v>
      </c>
      <c r="E32" s="169" t="s">
        <v>115</v>
      </c>
      <c r="F32" s="170">
        <v>0.03</v>
      </c>
      <c r="G32" s="211"/>
      <c r="H32" s="211"/>
      <c r="I32" s="211">
        <f>ROUND(F32*(G32+H32),2)</f>
        <v>0</v>
      </c>
      <c r="J32" s="169">
        <f>ROUND(F32*(N32),2)</f>
        <v>0.14000000000000001</v>
      </c>
      <c r="K32" s="1">
        <f>ROUND(F32*(O32),2)</f>
        <v>0</v>
      </c>
      <c r="L32" s="1">
        <f>ROUND(F32*(G32),2)</f>
        <v>0</v>
      </c>
      <c r="M32" s="1"/>
      <c r="N32" s="1">
        <v>4.7520001029968268</v>
      </c>
      <c r="O32" s="1"/>
      <c r="P32" s="161"/>
      <c r="Q32" s="173"/>
      <c r="R32" s="173"/>
      <c r="S32" s="150"/>
      <c r="V32" s="174"/>
      <c r="Z32">
        <v>0</v>
      </c>
    </row>
    <row r="33" spans="1:26" ht="24.95" customHeight="1" x14ac:dyDescent="0.25">
      <c r="A33" s="171"/>
      <c r="B33" s="169" t="s">
        <v>84</v>
      </c>
      <c r="C33" s="172" t="s">
        <v>116</v>
      </c>
      <c r="D33" s="169" t="s">
        <v>117</v>
      </c>
      <c r="E33" s="169" t="s">
        <v>103</v>
      </c>
      <c r="F33" s="170">
        <v>1.6E-2</v>
      </c>
      <c r="G33" s="211"/>
      <c r="H33" s="211"/>
      <c r="I33" s="211">
        <f>ROUND(F33*(G33+H33),2)</f>
        <v>0</v>
      </c>
      <c r="J33" s="169">
        <f>ROUND(F33*(N33),2)</f>
        <v>34.11</v>
      </c>
      <c r="K33" s="1">
        <f>ROUND(F33*(O33),2)</f>
        <v>0</v>
      </c>
      <c r="L33" s="1">
        <f>ROUND(F33*(G33),2)</f>
        <v>0</v>
      </c>
      <c r="M33" s="1"/>
      <c r="N33" s="1">
        <v>2132.14</v>
      </c>
      <c r="O33" s="1"/>
      <c r="P33" s="161"/>
      <c r="Q33" s="173"/>
      <c r="R33" s="173"/>
      <c r="S33" s="150"/>
      <c r="V33" s="174"/>
      <c r="Z33">
        <v>0</v>
      </c>
    </row>
    <row r="34" spans="1:26" ht="24.95" customHeight="1" x14ac:dyDescent="0.25">
      <c r="A34" s="171"/>
      <c r="B34" s="169" t="s">
        <v>84</v>
      </c>
      <c r="C34" s="172" t="s">
        <v>118</v>
      </c>
      <c r="D34" s="169" t="s">
        <v>119</v>
      </c>
      <c r="E34" s="169" t="s">
        <v>90</v>
      </c>
      <c r="F34" s="170">
        <v>60.058999999999997</v>
      </c>
      <c r="G34" s="211"/>
      <c r="H34" s="211"/>
      <c r="I34" s="211">
        <f>ROUND(F34*(G34+H34),2)</f>
        <v>0</v>
      </c>
      <c r="J34" s="169">
        <f>ROUND(F34*(N34),2)</f>
        <v>208.4</v>
      </c>
      <c r="K34" s="1">
        <f>ROUND(F34*(O34),2)</f>
        <v>0</v>
      </c>
      <c r="L34" s="1">
        <f>ROUND(F34*(G34),2)</f>
        <v>0</v>
      </c>
      <c r="M34" s="1"/>
      <c r="N34" s="1">
        <v>3.4699999999999998</v>
      </c>
      <c r="O34" s="1"/>
      <c r="P34" s="161"/>
      <c r="Q34" s="173"/>
      <c r="R34" s="173"/>
      <c r="S34" s="150"/>
      <c r="V34" s="174"/>
      <c r="Z34">
        <v>0</v>
      </c>
    </row>
    <row r="35" spans="1:26" x14ac:dyDescent="0.25">
      <c r="A35" s="150"/>
      <c r="B35" s="150"/>
      <c r="C35" s="150"/>
      <c r="D35" s="150" t="s">
        <v>68</v>
      </c>
      <c r="E35" s="150"/>
      <c r="F35" s="168"/>
      <c r="G35" s="212"/>
      <c r="H35" s="212">
        <f>ROUND((SUM(M29:M34))/1,2)</f>
        <v>0</v>
      </c>
      <c r="I35" s="212">
        <f>ROUND((SUM(I29:I34))/1,2)</f>
        <v>0</v>
      </c>
      <c r="J35" s="150"/>
      <c r="K35" s="150"/>
      <c r="L35" s="150">
        <f>ROUND((SUM(L29:L34))/1,2)</f>
        <v>0</v>
      </c>
      <c r="M35" s="150">
        <f>ROUND((SUM(M29:M34))/1,2)</f>
        <v>0</v>
      </c>
      <c r="N35" s="150"/>
      <c r="O35" s="150"/>
      <c r="P35" s="175">
        <f>ROUND((SUM(P29:P34))/1,2)</f>
        <v>0</v>
      </c>
      <c r="Q35" s="147"/>
      <c r="R35" s="147"/>
      <c r="S35" s="175">
        <f>ROUND((SUM(S29:S34))/1,2)</f>
        <v>0.03</v>
      </c>
      <c r="T35" s="147"/>
      <c r="U35" s="147"/>
      <c r="V35" s="147"/>
      <c r="W35" s="147"/>
      <c r="X35" s="147"/>
      <c r="Y35" s="147"/>
      <c r="Z35" s="147"/>
    </row>
    <row r="36" spans="1:26" x14ac:dyDescent="0.25">
      <c r="A36" s="1"/>
      <c r="B36" s="1"/>
      <c r="C36" s="1"/>
      <c r="D36" s="1"/>
      <c r="E36" s="1"/>
      <c r="F36" s="161"/>
      <c r="G36" s="213"/>
      <c r="H36" s="213"/>
      <c r="I36" s="213"/>
      <c r="J36" s="1"/>
      <c r="K36" s="1"/>
      <c r="L36" s="1"/>
      <c r="M36" s="1"/>
      <c r="N36" s="1"/>
      <c r="O36" s="1"/>
      <c r="P36" s="1"/>
      <c r="S36" s="1"/>
    </row>
    <row r="37" spans="1:26" x14ac:dyDescent="0.25">
      <c r="A37" s="150"/>
      <c r="B37" s="150"/>
      <c r="C37" s="150"/>
      <c r="D37" s="150" t="s">
        <v>69</v>
      </c>
      <c r="E37" s="150"/>
      <c r="F37" s="168"/>
      <c r="G37" s="214"/>
      <c r="H37" s="214"/>
      <c r="I37" s="214"/>
      <c r="J37" s="150"/>
      <c r="K37" s="150"/>
      <c r="L37" s="150"/>
      <c r="M37" s="150"/>
      <c r="N37" s="150"/>
      <c r="O37" s="150"/>
      <c r="P37" s="150"/>
      <c r="Q37" s="147"/>
      <c r="R37" s="147"/>
      <c r="S37" s="150"/>
      <c r="T37" s="147"/>
      <c r="U37" s="147"/>
      <c r="V37" s="147"/>
      <c r="W37" s="147"/>
      <c r="X37" s="147"/>
      <c r="Y37" s="147"/>
      <c r="Z37" s="147"/>
    </row>
    <row r="38" spans="1:26" ht="24.95" customHeight="1" x14ac:dyDescent="0.25">
      <c r="A38" s="171"/>
      <c r="B38" s="169" t="s">
        <v>120</v>
      </c>
      <c r="C38" s="172" t="s">
        <v>121</v>
      </c>
      <c r="D38" s="169" t="s">
        <v>122</v>
      </c>
      <c r="E38" s="169" t="s">
        <v>90</v>
      </c>
      <c r="F38" s="170">
        <v>52.225000000000001</v>
      </c>
      <c r="G38" s="211"/>
      <c r="H38" s="211"/>
      <c r="I38" s="211">
        <f>ROUND(F38*(G38+H38),2)</f>
        <v>0</v>
      </c>
      <c r="J38" s="169">
        <f>ROUND(F38*(N38),2)</f>
        <v>130.04</v>
      </c>
      <c r="K38" s="1">
        <f>ROUND(F38*(O38),2)</f>
        <v>0</v>
      </c>
      <c r="L38" s="1">
        <f>ROUND(F38*(G38),2)</f>
        <v>0</v>
      </c>
      <c r="M38" s="1"/>
      <c r="N38" s="1">
        <v>2.4900000000000002</v>
      </c>
      <c r="O38" s="1"/>
      <c r="P38" s="161"/>
      <c r="Q38" s="173"/>
      <c r="R38" s="173"/>
      <c r="S38" s="150"/>
      <c r="V38" s="174"/>
      <c r="Z38">
        <v>0</v>
      </c>
    </row>
    <row r="39" spans="1:26" ht="24.95" customHeight="1" x14ac:dyDescent="0.25">
      <c r="A39" s="171"/>
      <c r="B39" s="169" t="s">
        <v>120</v>
      </c>
      <c r="C39" s="172" t="s">
        <v>123</v>
      </c>
      <c r="D39" s="169" t="s">
        <v>124</v>
      </c>
      <c r="E39" s="169" t="s">
        <v>90</v>
      </c>
      <c r="F39" s="170">
        <v>52.225000000000001</v>
      </c>
      <c r="G39" s="211"/>
      <c r="H39" s="211"/>
      <c r="I39" s="211">
        <f>ROUND(F39*(G39+H39),2)</f>
        <v>0</v>
      </c>
      <c r="J39" s="169">
        <f>ROUND(F39*(N39),2)</f>
        <v>156.15</v>
      </c>
      <c r="K39" s="1">
        <f>ROUND(F39*(O39),2)</f>
        <v>0</v>
      </c>
      <c r="L39" s="1">
        <f>ROUND(F39*(G39),2)</f>
        <v>0</v>
      </c>
      <c r="M39" s="1"/>
      <c r="N39" s="1">
        <v>2.99</v>
      </c>
      <c r="O39" s="1"/>
      <c r="P39" s="161"/>
      <c r="Q39" s="173"/>
      <c r="R39" s="173"/>
      <c r="S39" s="150"/>
      <c r="V39" s="174"/>
      <c r="Z39">
        <v>0</v>
      </c>
    </row>
    <row r="40" spans="1:26" ht="24.95" customHeight="1" x14ac:dyDescent="0.25">
      <c r="A40" s="171"/>
      <c r="B40" s="169" t="s">
        <v>84</v>
      </c>
      <c r="C40" s="172" t="s">
        <v>125</v>
      </c>
      <c r="D40" s="169" t="s">
        <v>126</v>
      </c>
      <c r="E40" s="169" t="s">
        <v>127</v>
      </c>
      <c r="F40" s="170">
        <v>0.90900000000000003</v>
      </c>
      <c r="G40" s="211"/>
      <c r="H40" s="211"/>
      <c r="I40" s="211">
        <f>ROUND(F40*(G40+H40),2)</f>
        <v>0</v>
      </c>
      <c r="J40" s="169">
        <f>ROUND(F40*(N40),2)</f>
        <v>4.09</v>
      </c>
      <c r="K40" s="1">
        <f>ROUND(F40*(O40),2)</f>
        <v>0</v>
      </c>
      <c r="L40" s="1">
        <f>ROUND(F40*(G40),2)</f>
        <v>0</v>
      </c>
      <c r="M40" s="1"/>
      <c r="N40" s="1">
        <v>4.5</v>
      </c>
      <c r="O40" s="1"/>
      <c r="P40" s="161"/>
      <c r="Q40" s="173"/>
      <c r="R40" s="173"/>
      <c r="S40" s="150"/>
      <c r="V40" s="174"/>
      <c r="Z40">
        <v>0</v>
      </c>
    </row>
    <row r="41" spans="1:26" ht="24.95" customHeight="1" x14ac:dyDescent="0.25">
      <c r="A41" s="171"/>
      <c r="B41" s="169" t="s">
        <v>84</v>
      </c>
      <c r="C41" s="172" t="s">
        <v>128</v>
      </c>
      <c r="D41" s="169" t="s">
        <v>129</v>
      </c>
      <c r="E41" s="169" t="s">
        <v>127</v>
      </c>
      <c r="F41" s="170">
        <v>0.9</v>
      </c>
      <c r="G41" s="211"/>
      <c r="H41" s="211"/>
      <c r="I41" s="211">
        <f>ROUND(F41*(G41+H41),2)</f>
        <v>0</v>
      </c>
      <c r="J41" s="169">
        <f>ROUND(F41*(N41),2)</f>
        <v>3.82</v>
      </c>
      <c r="K41" s="1">
        <f>ROUND(F41*(O41),2)</f>
        <v>0</v>
      </c>
      <c r="L41" s="1">
        <f>ROUND(F41*(G41),2)</f>
        <v>0</v>
      </c>
      <c r="M41" s="1"/>
      <c r="N41" s="1">
        <v>4.24</v>
      </c>
      <c r="O41" s="1"/>
      <c r="P41" s="161"/>
      <c r="Q41" s="173"/>
      <c r="R41" s="173"/>
      <c r="S41" s="150"/>
      <c r="V41" s="174"/>
      <c r="Z41">
        <v>0</v>
      </c>
    </row>
    <row r="42" spans="1:26" x14ac:dyDescent="0.25">
      <c r="A42" s="150"/>
      <c r="B42" s="150"/>
      <c r="C42" s="150"/>
      <c r="D42" s="150" t="s">
        <v>69</v>
      </c>
      <c r="E42" s="150"/>
      <c r="F42" s="168"/>
      <c r="G42" s="212"/>
      <c r="H42" s="212">
        <f>ROUND((SUM(M37:M41))/1,2)</f>
        <v>0</v>
      </c>
      <c r="I42" s="212">
        <f>ROUND((SUM(I37:I41))/1,2)</f>
        <v>0</v>
      </c>
      <c r="J42" s="150"/>
      <c r="K42" s="150"/>
      <c r="L42" s="150">
        <f>ROUND((SUM(L37:L41))/1,2)</f>
        <v>0</v>
      </c>
      <c r="M42" s="150">
        <f>ROUND((SUM(M37:M41))/1,2)</f>
        <v>0</v>
      </c>
      <c r="N42" s="150"/>
      <c r="O42" s="150"/>
      <c r="P42" s="175">
        <f>ROUND((SUM(P37:P41))/1,2)</f>
        <v>0</v>
      </c>
      <c r="Q42" s="147"/>
      <c r="R42" s="147"/>
      <c r="S42" s="175">
        <f>ROUND((SUM(S37:S41))/1,2)</f>
        <v>0</v>
      </c>
      <c r="T42" s="147"/>
      <c r="U42" s="147"/>
      <c r="V42" s="147"/>
      <c r="W42" s="147"/>
      <c r="X42" s="147"/>
      <c r="Y42" s="147"/>
      <c r="Z42" s="147"/>
    </row>
    <row r="43" spans="1:26" x14ac:dyDescent="0.25">
      <c r="A43" s="1"/>
      <c r="B43" s="1"/>
      <c r="C43" s="1"/>
      <c r="D43" s="1"/>
      <c r="E43" s="1"/>
      <c r="F43" s="161"/>
      <c r="G43" s="213"/>
      <c r="H43" s="213"/>
      <c r="I43" s="213"/>
      <c r="J43" s="1"/>
      <c r="K43" s="1"/>
      <c r="L43" s="1"/>
      <c r="M43" s="1"/>
      <c r="N43" s="1"/>
      <c r="O43" s="1"/>
      <c r="P43" s="1"/>
      <c r="S43" s="1"/>
    </row>
    <row r="44" spans="1:26" x14ac:dyDescent="0.25">
      <c r="A44" s="150"/>
      <c r="B44" s="150"/>
      <c r="C44" s="150"/>
      <c r="D44" s="150" t="s">
        <v>70</v>
      </c>
      <c r="E44" s="150"/>
      <c r="F44" s="168"/>
      <c r="G44" s="214"/>
      <c r="H44" s="214"/>
      <c r="I44" s="214"/>
      <c r="J44" s="150"/>
      <c r="K44" s="150"/>
      <c r="L44" s="150"/>
      <c r="M44" s="150"/>
      <c r="N44" s="150"/>
      <c r="O44" s="150"/>
      <c r="P44" s="150"/>
      <c r="Q44" s="147"/>
      <c r="R44" s="147"/>
      <c r="S44" s="150"/>
      <c r="T44" s="147"/>
      <c r="U44" s="147"/>
      <c r="V44" s="147"/>
      <c r="W44" s="147"/>
      <c r="X44" s="147"/>
      <c r="Y44" s="147"/>
      <c r="Z44" s="147"/>
    </row>
    <row r="45" spans="1:26" ht="24.95" customHeight="1" x14ac:dyDescent="0.25">
      <c r="A45" s="171"/>
      <c r="B45" s="169" t="s">
        <v>120</v>
      </c>
      <c r="C45" s="172" t="s">
        <v>130</v>
      </c>
      <c r="D45" s="169" t="s">
        <v>131</v>
      </c>
      <c r="E45" s="169" t="s">
        <v>90</v>
      </c>
      <c r="F45" s="170">
        <v>52.225000000000001</v>
      </c>
      <c r="G45" s="211"/>
      <c r="H45" s="211"/>
      <c r="I45" s="211">
        <f t="shared" ref="I45:I54" si="4">ROUND(F45*(G45+H45),2)</f>
        <v>0</v>
      </c>
      <c r="J45" s="169">
        <f t="shared" ref="J45:J54" si="5">ROUND(F45*(N45),2)</f>
        <v>456.97</v>
      </c>
      <c r="K45" s="1">
        <f t="shared" ref="K45:K54" si="6">ROUND(F45*(O45),2)</f>
        <v>0</v>
      </c>
      <c r="L45" s="1">
        <f t="shared" ref="L45:L54" si="7">ROUND(F45*(G45),2)</f>
        <v>0</v>
      </c>
      <c r="M45" s="1"/>
      <c r="N45" s="1">
        <v>8.75</v>
      </c>
      <c r="O45" s="1"/>
      <c r="P45" s="168">
        <v>3.9000000000000005E-4</v>
      </c>
      <c r="Q45" s="173"/>
      <c r="R45" s="173">
        <v>3.9000000000000005E-4</v>
      </c>
      <c r="S45" s="150">
        <f>ROUND(F45*(R45),3)</f>
        <v>0.02</v>
      </c>
      <c r="V45" s="174"/>
      <c r="Z45">
        <v>0</v>
      </c>
    </row>
    <row r="46" spans="1:26" ht="24.95" customHeight="1" x14ac:dyDescent="0.25">
      <c r="A46" s="171"/>
      <c r="B46" s="169" t="s">
        <v>120</v>
      </c>
      <c r="C46" s="172" t="s">
        <v>132</v>
      </c>
      <c r="D46" s="169" t="s">
        <v>133</v>
      </c>
      <c r="E46" s="169" t="s">
        <v>115</v>
      </c>
      <c r="F46" s="170">
        <v>0.35</v>
      </c>
      <c r="G46" s="211"/>
      <c r="H46" s="211"/>
      <c r="I46" s="211">
        <f t="shared" si="4"/>
        <v>0</v>
      </c>
      <c r="J46" s="169">
        <f t="shared" si="5"/>
        <v>7.59</v>
      </c>
      <c r="K46" s="1">
        <f t="shared" si="6"/>
        <v>0</v>
      </c>
      <c r="L46" s="1">
        <f t="shared" si="7"/>
        <v>0</v>
      </c>
      <c r="M46" s="1"/>
      <c r="N46" s="1">
        <v>21.681000469923021</v>
      </c>
      <c r="O46" s="1"/>
      <c r="P46" s="161"/>
      <c r="Q46" s="173"/>
      <c r="R46" s="173"/>
      <c r="S46" s="150"/>
      <c r="V46" s="174"/>
      <c r="Z46">
        <v>0</v>
      </c>
    </row>
    <row r="47" spans="1:26" ht="24.95" customHeight="1" x14ac:dyDescent="0.25">
      <c r="A47" s="171"/>
      <c r="B47" s="169" t="s">
        <v>134</v>
      </c>
      <c r="C47" s="172" t="s">
        <v>135</v>
      </c>
      <c r="D47" s="169" t="s">
        <v>136</v>
      </c>
      <c r="E47" s="169" t="s">
        <v>127</v>
      </c>
      <c r="F47" s="170">
        <v>28.9</v>
      </c>
      <c r="G47" s="211"/>
      <c r="H47" s="211"/>
      <c r="I47" s="211">
        <f t="shared" si="4"/>
        <v>0</v>
      </c>
      <c r="J47" s="169">
        <f t="shared" si="5"/>
        <v>11.56</v>
      </c>
      <c r="K47" s="1">
        <f t="shared" si="6"/>
        <v>0</v>
      </c>
      <c r="L47" s="1">
        <f t="shared" si="7"/>
        <v>0</v>
      </c>
      <c r="M47" s="1"/>
      <c r="N47" s="1">
        <v>0.4</v>
      </c>
      <c r="O47" s="1"/>
      <c r="P47" s="161"/>
      <c r="Q47" s="173"/>
      <c r="R47" s="173"/>
      <c r="S47" s="150"/>
      <c r="V47" s="174"/>
      <c r="Z47">
        <v>0</v>
      </c>
    </row>
    <row r="48" spans="1:26" ht="24.95" customHeight="1" x14ac:dyDescent="0.25">
      <c r="A48" s="171"/>
      <c r="B48" s="169" t="s">
        <v>134</v>
      </c>
      <c r="C48" s="172" t="s">
        <v>137</v>
      </c>
      <c r="D48" s="169" t="s">
        <v>138</v>
      </c>
      <c r="E48" s="169" t="s">
        <v>90</v>
      </c>
      <c r="F48" s="170">
        <v>52.225000000000001</v>
      </c>
      <c r="G48" s="211"/>
      <c r="H48" s="211"/>
      <c r="I48" s="211">
        <f t="shared" si="4"/>
        <v>0</v>
      </c>
      <c r="J48" s="169">
        <f t="shared" si="5"/>
        <v>112.28</v>
      </c>
      <c r="K48" s="1">
        <f t="shared" si="6"/>
        <v>0</v>
      </c>
      <c r="L48" s="1">
        <f t="shared" si="7"/>
        <v>0</v>
      </c>
      <c r="M48" s="1"/>
      <c r="N48" s="1">
        <v>2.15</v>
      </c>
      <c r="O48" s="1"/>
      <c r="P48" s="161"/>
      <c r="Q48" s="173"/>
      <c r="R48" s="173"/>
      <c r="S48" s="150"/>
      <c r="V48" s="174"/>
      <c r="Z48">
        <v>0</v>
      </c>
    </row>
    <row r="49" spans="1:26" ht="24.95" customHeight="1" x14ac:dyDescent="0.25">
      <c r="A49" s="171"/>
      <c r="B49" s="169" t="s">
        <v>84</v>
      </c>
      <c r="C49" s="172" t="s">
        <v>139</v>
      </c>
      <c r="D49" s="169" t="s">
        <v>140</v>
      </c>
      <c r="E49" s="169" t="s">
        <v>127</v>
      </c>
      <c r="F49" s="170">
        <v>29.478000000000002</v>
      </c>
      <c r="G49" s="211"/>
      <c r="H49" s="211"/>
      <c r="I49" s="211">
        <f t="shared" si="4"/>
        <v>0</v>
      </c>
      <c r="J49" s="169">
        <f t="shared" si="5"/>
        <v>56.89</v>
      </c>
      <c r="K49" s="1">
        <f t="shared" si="6"/>
        <v>0</v>
      </c>
      <c r="L49" s="1">
        <f t="shared" si="7"/>
        <v>0</v>
      </c>
      <c r="M49" s="1"/>
      <c r="N49" s="1">
        <v>1.9300000000000002</v>
      </c>
      <c r="O49" s="1"/>
      <c r="P49" s="161"/>
      <c r="Q49" s="173"/>
      <c r="R49" s="173"/>
      <c r="S49" s="150"/>
      <c r="V49" s="174"/>
      <c r="Z49">
        <v>0</v>
      </c>
    </row>
    <row r="50" spans="1:26" ht="24.95" customHeight="1" x14ac:dyDescent="0.25">
      <c r="A50" s="171"/>
      <c r="B50" s="169" t="s">
        <v>84</v>
      </c>
      <c r="C50" s="172" t="s">
        <v>141</v>
      </c>
      <c r="D50" s="169" t="s">
        <v>142</v>
      </c>
      <c r="E50" s="169" t="s">
        <v>90</v>
      </c>
      <c r="F50" s="170">
        <v>53.792000000000002</v>
      </c>
      <c r="G50" s="211"/>
      <c r="H50" s="211"/>
      <c r="I50" s="211">
        <f t="shared" si="4"/>
        <v>0</v>
      </c>
      <c r="J50" s="169">
        <f t="shared" si="5"/>
        <v>946.74</v>
      </c>
      <c r="K50" s="1">
        <f t="shared" si="6"/>
        <v>0</v>
      </c>
      <c r="L50" s="1">
        <f t="shared" si="7"/>
        <v>0</v>
      </c>
      <c r="M50" s="1"/>
      <c r="N50" s="1">
        <v>17.600000000000001</v>
      </c>
      <c r="O50" s="1"/>
      <c r="P50" s="161"/>
      <c r="Q50" s="173"/>
      <c r="R50" s="173"/>
      <c r="S50" s="150"/>
      <c r="V50" s="174"/>
      <c r="Z50">
        <v>0</v>
      </c>
    </row>
    <row r="51" spans="1:26" ht="24.95" customHeight="1" x14ac:dyDescent="0.25">
      <c r="A51" s="171"/>
      <c r="B51" s="169" t="s">
        <v>84</v>
      </c>
      <c r="C51" s="172" t="s">
        <v>143</v>
      </c>
      <c r="D51" s="169" t="s">
        <v>144</v>
      </c>
      <c r="E51" s="169" t="s">
        <v>127</v>
      </c>
      <c r="F51" s="170">
        <v>28.9</v>
      </c>
      <c r="G51" s="211"/>
      <c r="H51" s="211"/>
      <c r="I51" s="211">
        <f t="shared" si="4"/>
        <v>0</v>
      </c>
      <c r="J51" s="169">
        <f t="shared" si="5"/>
        <v>63</v>
      </c>
      <c r="K51" s="1">
        <f t="shared" si="6"/>
        <v>0</v>
      </c>
      <c r="L51" s="1">
        <f t="shared" si="7"/>
        <v>0</v>
      </c>
      <c r="M51" s="1"/>
      <c r="N51" s="1">
        <v>2.1800000000000002</v>
      </c>
      <c r="O51" s="1"/>
      <c r="P51" s="161"/>
      <c r="Q51" s="173"/>
      <c r="R51" s="173"/>
      <c r="S51" s="150"/>
      <c r="V51" s="174"/>
      <c r="Z51">
        <v>0</v>
      </c>
    </row>
    <row r="52" spans="1:26" ht="24.95" customHeight="1" x14ac:dyDescent="0.25">
      <c r="A52" s="171"/>
      <c r="B52" s="169" t="s">
        <v>84</v>
      </c>
      <c r="C52" s="172" t="s">
        <v>145</v>
      </c>
      <c r="D52" s="169" t="s">
        <v>146</v>
      </c>
      <c r="E52" s="169" t="s">
        <v>90</v>
      </c>
      <c r="F52" s="170">
        <v>52.225000000000001</v>
      </c>
      <c r="G52" s="211"/>
      <c r="H52" s="211"/>
      <c r="I52" s="211">
        <f t="shared" si="4"/>
        <v>0</v>
      </c>
      <c r="J52" s="169">
        <f t="shared" si="5"/>
        <v>55.36</v>
      </c>
      <c r="K52" s="1">
        <f t="shared" si="6"/>
        <v>0</v>
      </c>
      <c r="L52" s="1">
        <f t="shared" si="7"/>
        <v>0</v>
      </c>
      <c r="M52" s="1"/>
      <c r="N52" s="1">
        <v>1.06</v>
      </c>
      <c r="O52" s="1"/>
      <c r="P52" s="161"/>
      <c r="Q52" s="173"/>
      <c r="R52" s="173"/>
      <c r="S52" s="150"/>
      <c r="V52" s="174"/>
      <c r="Z52">
        <v>0</v>
      </c>
    </row>
    <row r="53" spans="1:26" ht="24.95" customHeight="1" x14ac:dyDescent="0.25">
      <c r="A53" s="171"/>
      <c r="B53" s="169" t="s">
        <v>84</v>
      </c>
      <c r="C53" s="172" t="s">
        <v>147</v>
      </c>
      <c r="D53" s="169" t="s">
        <v>148</v>
      </c>
      <c r="E53" s="169" t="s">
        <v>90</v>
      </c>
      <c r="F53" s="170">
        <v>52.225000000000001</v>
      </c>
      <c r="G53" s="211"/>
      <c r="H53" s="211"/>
      <c r="I53" s="211">
        <f t="shared" si="4"/>
        <v>0</v>
      </c>
      <c r="J53" s="169">
        <f t="shared" si="5"/>
        <v>38.65</v>
      </c>
      <c r="K53" s="1">
        <f t="shared" si="6"/>
        <v>0</v>
      </c>
      <c r="L53" s="1">
        <f t="shared" si="7"/>
        <v>0</v>
      </c>
      <c r="M53" s="1"/>
      <c r="N53" s="1">
        <v>0.74</v>
      </c>
      <c r="O53" s="1"/>
      <c r="P53" s="161"/>
      <c r="Q53" s="173"/>
      <c r="R53" s="173"/>
      <c r="S53" s="150"/>
      <c r="V53" s="174"/>
      <c r="Z53">
        <v>0</v>
      </c>
    </row>
    <row r="54" spans="1:26" ht="24.95" customHeight="1" x14ac:dyDescent="0.25">
      <c r="A54" s="171"/>
      <c r="B54" s="169" t="s">
        <v>84</v>
      </c>
      <c r="C54" s="172" t="s">
        <v>149</v>
      </c>
      <c r="D54" s="169" t="s">
        <v>150</v>
      </c>
      <c r="E54" s="169" t="s">
        <v>90</v>
      </c>
      <c r="F54" s="170">
        <v>52.225000000000001</v>
      </c>
      <c r="G54" s="211"/>
      <c r="H54" s="211"/>
      <c r="I54" s="211">
        <f t="shared" si="4"/>
        <v>0</v>
      </c>
      <c r="J54" s="169">
        <f t="shared" si="5"/>
        <v>230.31</v>
      </c>
      <c r="K54" s="1">
        <f t="shared" si="6"/>
        <v>0</v>
      </c>
      <c r="L54" s="1">
        <f t="shared" si="7"/>
        <v>0</v>
      </c>
      <c r="M54" s="1"/>
      <c r="N54" s="1">
        <v>4.41</v>
      </c>
      <c r="O54" s="1"/>
      <c r="P54" s="161"/>
      <c r="Q54" s="173"/>
      <c r="R54" s="173"/>
      <c r="S54" s="150"/>
      <c r="V54" s="174"/>
      <c r="Z54">
        <v>0</v>
      </c>
    </row>
    <row r="55" spans="1:26" x14ac:dyDescent="0.25">
      <c r="A55" s="150"/>
      <c r="B55" s="150"/>
      <c r="C55" s="150"/>
      <c r="D55" s="150" t="s">
        <v>70</v>
      </c>
      <c r="E55" s="150"/>
      <c r="F55" s="168"/>
      <c r="G55" s="153"/>
      <c r="H55" s="153"/>
      <c r="I55" s="153">
        <f>ROUND((SUM(I44:I54))/1,2)</f>
        <v>0</v>
      </c>
      <c r="J55" s="150"/>
      <c r="K55" s="150"/>
      <c r="L55" s="150">
        <f>ROUND((SUM(L44:L54))/1,2)</f>
        <v>0</v>
      </c>
      <c r="M55" s="150">
        <f>ROUND((SUM(M44:M54))/1,2)</f>
        <v>0</v>
      </c>
      <c r="N55" s="150"/>
      <c r="O55" s="150"/>
      <c r="P55" s="175"/>
      <c r="S55" s="168">
        <f>ROUND((SUM(S44:S54))/1,2)</f>
        <v>0.02</v>
      </c>
      <c r="V55">
        <f>ROUND((SUM(V44:V54))/1,2)</f>
        <v>0</v>
      </c>
    </row>
    <row r="56" spans="1:26" x14ac:dyDescent="0.25">
      <c r="A56" s="1"/>
      <c r="B56" s="1"/>
      <c r="C56" s="1"/>
      <c r="D56" s="1"/>
      <c r="E56" s="1"/>
      <c r="F56" s="161"/>
      <c r="G56" s="143"/>
      <c r="H56" s="143"/>
      <c r="I56" s="143"/>
      <c r="J56" s="1"/>
      <c r="K56" s="1"/>
      <c r="L56" s="1"/>
      <c r="M56" s="1"/>
      <c r="N56" s="1"/>
      <c r="O56" s="1"/>
      <c r="P56" s="1"/>
      <c r="S56" s="1"/>
    </row>
    <row r="57" spans="1:26" x14ac:dyDescent="0.25">
      <c r="A57" s="150"/>
      <c r="B57" s="150"/>
      <c r="C57" s="150"/>
      <c r="D57" s="2" t="s">
        <v>67</v>
      </c>
      <c r="E57" s="150"/>
      <c r="F57" s="168"/>
      <c r="G57" s="153"/>
      <c r="H57" s="153">
        <f>ROUND((SUM(M28:M56))/2,2)</f>
        <v>0</v>
      </c>
      <c r="I57" s="153">
        <f>ROUND((SUM(I28:I56))/2,2)</f>
        <v>0</v>
      </c>
      <c r="J57" s="150"/>
      <c r="K57" s="150"/>
      <c r="L57" s="150">
        <f>ROUND((SUM(L28:L56))/2,2)</f>
        <v>0</v>
      </c>
      <c r="M57" s="150">
        <f>ROUND((SUM(M28:M56))/2,2)</f>
        <v>0</v>
      </c>
      <c r="N57" s="150"/>
      <c r="O57" s="150"/>
      <c r="P57" s="175"/>
      <c r="S57" s="175">
        <f>ROUND((SUM(S28:S56))/2,2)</f>
        <v>0.05</v>
      </c>
      <c r="V57">
        <f>ROUND((SUM(V28:V56))/2,2)</f>
        <v>0</v>
      </c>
    </row>
    <row r="58" spans="1:26" x14ac:dyDescent="0.25">
      <c r="A58" s="176"/>
      <c r="B58" s="176"/>
      <c r="C58" s="176"/>
      <c r="D58" s="176" t="s">
        <v>71</v>
      </c>
      <c r="E58" s="176"/>
      <c r="F58" s="177"/>
      <c r="G58" s="178"/>
      <c r="H58" s="178">
        <f>ROUND((SUM(M9:M57))/3,2)</f>
        <v>0</v>
      </c>
      <c r="I58" s="178">
        <f>ROUND((SUM(I9:I57))/3,2)</f>
        <v>0</v>
      </c>
      <c r="J58" s="176"/>
      <c r="K58" s="176">
        <f>ROUND((SUM(K9:K57))/3,2)</f>
        <v>0</v>
      </c>
      <c r="L58" s="176">
        <f>ROUND((SUM(L9:L57))/3,2)</f>
        <v>0</v>
      </c>
      <c r="M58" s="176">
        <f>ROUND((SUM(M9:M57))/3,2)</f>
        <v>0</v>
      </c>
      <c r="N58" s="176"/>
      <c r="O58" s="176"/>
      <c r="P58" s="177"/>
      <c r="Q58" s="179"/>
      <c r="R58" s="179"/>
      <c r="S58" s="177">
        <f>ROUND((SUM(S9:S57))/3,2)</f>
        <v>0.05</v>
      </c>
      <c r="T58" s="179"/>
      <c r="U58" s="179"/>
      <c r="V58" s="179">
        <f>ROUND((SUM(V9:V57))/3,2)</f>
        <v>0</v>
      </c>
      <c r="Z58">
        <f>(SUM(Z9:Z57))</f>
        <v>0</v>
      </c>
    </row>
  </sheetData>
  <mergeCells count="3">
    <mergeCell ref="B1:H1"/>
    <mergeCell ref="B2:H2"/>
    <mergeCell ref="B3:H3"/>
  </mergeCells>
  <printOptions horizontalCentered="1" gridLines="1"/>
  <pageMargins left="0.7" right="6.9444444444444441E-3" top="0.75" bottom="0.75" header="0.3" footer="0.3"/>
  <pageSetup paperSize="9" orientation="landscape" verticalDpi="0" r:id="rId1"/>
  <headerFooter>
    <oddHeader>&amp;C&amp;B&amp; Rozpočet  Výmena podlahovej krytiny v Základnej škole Čičava / Objekt:   Výmena podlahovej krytiny - ZŠ Čičava</oddHeader>
    <oddFooter>&amp;RStrana &amp;P z &amp;N    &amp;L&amp;7Spracované systémom Systematic®pyramida.wsn, tel.: 051 77 10 585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2</vt:i4>
      </vt:variant>
    </vt:vector>
  </HeadingPairs>
  <TitlesOfParts>
    <vt:vector size="7" baseType="lpstr">
      <vt:lpstr>Rekapitulácia</vt:lpstr>
      <vt:lpstr>Krycí list stavby</vt:lpstr>
      <vt:lpstr>Kryci_list 14212</vt:lpstr>
      <vt:lpstr>Rekap 14212</vt:lpstr>
      <vt:lpstr>SO 14212</vt:lpstr>
      <vt:lpstr>'Rekap 14212'!Názvy_tlače</vt:lpstr>
      <vt:lpstr>'SO 14212'!Názvy_tlače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Halgaš</dc:creator>
  <cp:lastModifiedBy>Ján Halgaš</cp:lastModifiedBy>
  <dcterms:created xsi:type="dcterms:W3CDTF">2019-07-16T06:08:36Z</dcterms:created>
  <dcterms:modified xsi:type="dcterms:W3CDTF">2019-07-16T06:25:44Z</dcterms:modified>
</cp:coreProperties>
</file>