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gaš\Desktop\ACER\Čičava\Kuchyňa stavba\"/>
    </mc:Choice>
  </mc:AlternateContent>
  <bookViews>
    <workbookView xWindow="0" yWindow="0" windowWidth="17970" windowHeight="7635"/>
  </bookViews>
  <sheets>
    <sheet name="Rekapitulácia" sheetId="1" r:id="rId1"/>
    <sheet name="Krycí list stavby" sheetId="2" r:id="rId2"/>
    <sheet name="Kryci_list 12918" sheetId="3" r:id="rId3"/>
    <sheet name="Rekap 12918" sheetId="4" r:id="rId4"/>
    <sheet name="SO 12918" sheetId="5" r:id="rId5"/>
    <sheet name="Kryci_list 12919" sheetId="6" r:id="rId6"/>
    <sheet name="Rekap 12919" sheetId="7" r:id="rId7"/>
    <sheet name="SO 12919" sheetId="8" r:id="rId8"/>
    <sheet name="Kryci_list 12920" sheetId="9" r:id="rId9"/>
    <sheet name="Rekap 12920" sheetId="10" r:id="rId10"/>
    <sheet name="SO 12920" sheetId="11" r:id="rId11"/>
    <sheet name="Kryci_list 12921" sheetId="12" r:id="rId12"/>
    <sheet name="Rekap 12921" sheetId="13" r:id="rId13"/>
    <sheet name="SO 12921" sheetId="14" r:id="rId14"/>
    <sheet name="Kryci_list 12922" sheetId="15" r:id="rId15"/>
    <sheet name="Rekap 12922" sheetId="16" r:id="rId16"/>
    <sheet name="SO 12922" sheetId="17" r:id="rId17"/>
  </sheets>
  <definedNames>
    <definedName name="_xlnm.Print_Titles" localSheetId="3">'Rekap 12918'!$9:$9</definedName>
    <definedName name="_xlnm.Print_Titles" localSheetId="6">'Rekap 12919'!$9:$9</definedName>
    <definedName name="_xlnm.Print_Titles" localSheetId="9">'Rekap 12920'!$9:$9</definedName>
    <definedName name="_xlnm.Print_Titles" localSheetId="12">'Rekap 12921'!$9:$9</definedName>
    <definedName name="_xlnm.Print_Titles" localSheetId="15">'Rekap 12922'!$9:$9</definedName>
    <definedName name="_xlnm.Print_Titles" localSheetId="4">'SO 12918'!$8:$8</definedName>
    <definedName name="_xlnm.Print_Titles" localSheetId="7">'SO 12919'!$8:$8</definedName>
    <definedName name="_xlnm.Print_Titles" localSheetId="10">'SO 12920'!$8:$8</definedName>
    <definedName name="_xlnm.Print_Titles" localSheetId="13">'SO 12921'!$8:$8</definedName>
    <definedName name="_xlnm.Print_Titles" localSheetId="16">'SO 12922'!$8:$8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J16" i="2" s="1"/>
  <c r="J20" i="2" s="1"/>
  <c r="D12" i="1"/>
  <c r="J18" i="2" s="1"/>
  <c r="E11" i="1"/>
  <c r="E10" i="1"/>
  <c r="E9" i="1"/>
  <c r="E8" i="1"/>
  <c r="E7" i="1"/>
  <c r="E12" i="1" s="1"/>
  <c r="J17" i="2" s="1"/>
  <c r="J17" i="15"/>
  <c r="K11" i="1"/>
  <c r="I30" i="15"/>
  <c r="J30" i="15" s="1"/>
  <c r="Z52" i="17"/>
  <c r="S51" i="17"/>
  <c r="F12" i="16" s="1"/>
  <c r="F11" i="16"/>
  <c r="S49" i="17"/>
  <c r="S52" i="17" s="1"/>
  <c r="F14" i="16" s="1"/>
  <c r="P49" i="17"/>
  <c r="K48" i="17"/>
  <c r="J48" i="17"/>
  <c r="M48" i="17"/>
  <c r="I48" i="17"/>
  <c r="K47" i="17"/>
  <c r="J47" i="17"/>
  <c r="M47" i="17"/>
  <c r="I47" i="17"/>
  <c r="K46" i="17"/>
  <c r="J46" i="17"/>
  <c r="M46" i="17"/>
  <c r="I46" i="17"/>
  <c r="K45" i="17"/>
  <c r="J45" i="17"/>
  <c r="L45" i="17"/>
  <c r="I45" i="17"/>
  <c r="K44" i="17"/>
  <c r="J44" i="17"/>
  <c r="L44" i="17"/>
  <c r="I44" i="17"/>
  <c r="K43" i="17"/>
  <c r="J43" i="17"/>
  <c r="L43" i="17"/>
  <c r="I43" i="17"/>
  <c r="K42" i="17"/>
  <c r="J42" i="17"/>
  <c r="L42" i="17"/>
  <c r="I42" i="17"/>
  <c r="K41" i="17"/>
  <c r="J41" i="17"/>
  <c r="L41" i="17"/>
  <c r="I41" i="17"/>
  <c r="K40" i="17"/>
  <c r="J40" i="17"/>
  <c r="L40" i="17"/>
  <c r="I40" i="17"/>
  <c r="K39" i="17"/>
  <c r="J39" i="17"/>
  <c r="L39" i="17"/>
  <c r="I39" i="17"/>
  <c r="K38" i="17"/>
  <c r="J38" i="17"/>
  <c r="L38" i="17"/>
  <c r="I38" i="17"/>
  <c r="K37" i="17"/>
  <c r="J37" i="17"/>
  <c r="L37" i="17"/>
  <c r="I37" i="17"/>
  <c r="K36" i="17"/>
  <c r="J36" i="17"/>
  <c r="L36" i="17"/>
  <c r="I36" i="17"/>
  <c r="K35" i="17"/>
  <c r="J35" i="17"/>
  <c r="L35" i="17"/>
  <c r="I35" i="17"/>
  <c r="K34" i="17"/>
  <c r="J34" i="17"/>
  <c r="L34" i="17"/>
  <c r="I34" i="17"/>
  <c r="K33" i="17"/>
  <c r="J33" i="17"/>
  <c r="L33" i="17"/>
  <c r="I33" i="17"/>
  <c r="K32" i="17"/>
  <c r="J32" i="17"/>
  <c r="L32" i="17"/>
  <c r="I32" i="17"/>
  <c r="K31" i="17"/>
  <c r="J31" i="17"/>
  <c r="L31" i="17"/>
  <c r="I31" i="17"/>
  <c r="K30" i="17"/>
  <c r="J30" i="17"/>
  <c r="L30" i="17"/>
  <c r="I30" i="17"/>
  <c r="K29" i="17"/>
  <c r="J29" i="17"/>
  <c r="L29" i="17"/>
  <c r="I29" i="17"/>
  <c r="K28" i="17"/>
  <c r="J28" i="17"/>
  <c r="L28" i="17"/>
  <c r="I28" i="17"/>
  <c r="K27" i="17"/>
  <c r="J27" i="17"/>
  <c r="L27" i="17"/>
  <c r="I27" i="17"/>
  <c r="K26" i="17"/>
  <c r="J26" i="17"/>
  <c r="L26" i="17"/>
  <c r="I26" i="17"/>
  <c r="K25" i="17"/>
  <c r="J25" i="17"/>
  <c r="L25" i="17"/>
  <c r="I25" i="17"/>
  <c r="K24" i="17"/>
  <c r="J24" i="17"/>
  <c r="L24" i="17"/>
  <c r="I24" i="17"/>
  <c r="K23" i="17"/>
  <c r="J23" i="17"/>
  <c r="L23" i="17"/>
  <c r="I23" i="17"/>
  <c r="K22" i="17"/>
  <c r="J22" i="17"/>
  <c r="L22" i="17"/>
  <c r="I22" i="17"/>
  <c r="K21" i="17"/>
  <c r="J21" i="17"/>
  <c r="L21" i="17"/>
  <c r="I21" i="17"/>
  <c r="K20" i="17"/>
  <c r="J20" i="17"/>
  <c r="L20" i="17"/>
  <c r="I20" i="17"/>
  <c r="K19" i="17"/>
  <c r="J19" i="17"/>
  <c r="L19" i="17"/>
  <c r="I19" i="17"/>
  <c r="K18" i="17"/>
  <c r="J18" i="17"/>
  <c r="L18" i="17"/>
  <c r="I18" i="17"/>
  <c r="K17" i="17"/>
  <c r="J17" i="17"/>
  <c r="L17" i="17"/>
  <c r="I17" i="17"/>
  <c r="K16" i="17"/>
  <c r="J16" i="17"/>
  <c r="L16" i="17"/>
  <c r="I16" i="17"/>
  <c r="K15" i="17"/>
  <c r="J15" i="17"/>
  <c r="L15" i="17"/>
  <c r="I15" i="17"/>
  <c r="K14" i="17"/>
  <c r="J14" i="17"/>
  <c r="L14" i="17"/>
  <c r="I14" i="17"/>
  <c r="K13" i="17"/>
  <c r="J13" i="17"/>
  <c r="L13" i="17"/>
  <c r="I13" i="17"/>
  <c r="K12" i="17"/>
  <c r="J12" i="17"/>
  <c r="L12" i="17"/>
  <c r="I12" i="17"/>
  <c r="K11" i="17"/>
  <c r="K52" i="17" s="1"/>
  <c r="J11" i="17"/>
  <c r="L11" i="17"/>
  <c r="I11" i="17"/>
  <c r="J20" i="15"/>
  <c r="J17" i="12"/>
  <c r="K10" i="1"/>
  <c r="J30" i="12"/>
  <c r="I30" i="12"/>
  <c r="Z74" i="14"/>
  <c r="S71" i="14"/>
  <c r="S73" i="14" s="1"/>
  <c r="F12" i="13" s="1"/>
  <c r="K70" i="14"/>
  <c r="J70" i="14"/>
  <c r="M70" i="14"/>
  <c r="I70" i="14"/>
  <c r="K69" i="14"/>
  <c r="J69" i="14"/>
  <c r="M69" i="14"/>
  <c r="I69" i="14"/>
  <c r="K68" i="14"/>
  <c r="J68" i="14"/>
  <c r="M68" i="14"/>
  <c r="I68" i="14"/>
  <c r="K67" i="14"/>
  <c r="J67" i="14"/>
  <c r="M67" i="14"/>
  <c r="I67" i="14"/>
  <c r="K66" i="14"/>
  <c r="J66" i="14"/>
  <c r="M66" i="14"/>
  <c r="I66" i="14"/>
  <c r="K65" i="14"/>
  <c r="J65" i="14"/>
  <c r="P65" i="14"/>
  <c r="M65" i="14"/>
  <c r="I65" i="14"/>
  <c r="K64" i="14"/>
  <c r="J64" i="14"/>
  <c r="P64" i="14"/>
  <c r="M64" i="14"/>
  <c r="I64" i="14"/>
  <c r="K63" i="14"/>
  <c r="J63" i="14"/>
  <c r="M63" i="14"/>
  <c r="I63" i="14"/>
  <c r="K62" i="14"/>
  <c r="J62" i="14"/>
  <c r="M62" i="14"/>
  <c r="I62" i="14"/>
  <c r="K61" i="14"/>
  <c r="J61" i="14"/>
  <c r="M61" i="14"/>
  <c r="I61" i="14"/>
  <c r="K60" i="14"/>
  <c r="J60" i="14"/>
  <c r="M60" i="14"/>
  <c r="I60" i="14"/>
  <c r="K59" i="14"/>
  <c r="J59" i="14"/>
  <c r="M59" i="14"/>
  <c r="I59" i="14"/>
  <c r="K58" i="14"/>
  <c r="J58" i="14"/>
  <c r="M58" i="14"/>
  <c r="I58" i="14"/>
  <c r="K57" i="14"/>
  <c r="J57" i="14"/>
  <c r="M57" i="14"/>
  <c r="I57" i="14"/>
  <c r="K56" i="14"/>
  <c r="J56" i="14"/>
  <c r="M56" i="14"/>
  <c r="I56" i="14"/>
  <c r="K55" i="14"/>
  <c r="J55" i="14"/>
  <c r="M55" i="14"/>
  <c r="I55" i="14"/>
  <c r="K54" i="14"/>
  <c r="J54" i="14"/>
  <c r="P54" i="14"/>
  <c r="M54" i="14"/>
  <c r="I54" i="14"/>
  <c r="K53" i="14"/>
  <c r="J53" i="14"/>
  <c r="P53" i="14"/>
  <c r="M53" i="14"/>
  <c r="I53" i="14"/>
  <c r="K52" i="14"/>
  <c r="J52" i="14"/>
  <c r="L52" i="14"/>
  <c r="I52" i="14"/>
  <c r="K51" i="14"/>
  <c r="J51" i="14"/>
  <c r="L51" i="14"/>
  <c r="I51" i="14"/>
  <c r="K50" i="14"/>
  <c r="J50" i="14"/>
  <c r="L50" i="14"/>
  <c r="I50" i="14"/>
  <c r="K49" i="14"/>
  <c r="J49" i="14"/>
  <c r="L49" i="14"/>
  <c r="I49" i="14"/>
  <c r="K48" i="14"/>
  <c r="J48" i="14"/>
  <c r="L48" i="14"/>
  <c r="I48" i="14"/>
  <c r="K47" i="14"/>
  <c r="J47" i="14"/>
  <c r="L47" i="14"/>
  <c r="I47" i="14"/>
  <c r="K46" i="14"/>
  <c r="J46" i="14"/>
  <c r="L46" i="14"/>
  <c r="I46" i="14"/>
  <c r="K45" i="14"/>
  <c r="J45" i="14"/>
  <c r="L45" i="14"/>
  <c r="I45" i="14"/>
  <c r="K44" i="14"/>
  <c r="J44" i="14"/>
  <c r="L44" i="14"/>
  <c r="I44" i="14"/>
  <c r="K43" i="14"/>
  <c r="J43" i="14"/>
  <c r="L43" i="14"/>
  <c r="I43" i="14"/>
  <c r="K42" i="14"/>
  <c r="J42" i="14"/>
  <c r="L42" i="14"/>
  <c r="I42" i="14"/>
  <c r="K41" i="14"/>
  <c r="J41" i="14"/>
  <c r="L41" i="14"/>
  <c r="I41" i="14"/>
  <c r="K40" i="14"/>
  <c r="J40" i="14"/>
  <c r="L40" i="14"/>
  <c r="I40" i="14"/>
  <c r="K39" i="14"/>
  <c r="J39" i="14"/>
  <c r="L39" i="14"/>
  <c r="I39" i="14"/>
  <c r="K38" i="14"/>
  <c r="J38" i="14"/>
  <c r="L38" i="14"/>
  <c r="I38" i="14"/>
  <c r="K37" i="14"/>
  <c r="J37" i="14"/>
  <c r="L37" i="14"/>
  <c r="I37" i="14"/>
  <c r="K36" i="14"/>
  <c r="J36" i="14"/>
  <c r="L36" i="14"/>
  <c r="I36" i="14"/>
  <c r="K35" i="14"/>
  <c r="J35" i="14"/>
  <c r="L35" i="14"/>
  <c r="I35" i="14"/>
  <c r="K34" i="14"/>
  <c r="J34" i="14"/>
  <c r="L34" i="14"/>
  <c r="I34" i="14"/>
  <c r="K33" i="14"/>
  <c r="J33" i="14"/>
  <c r="L33" i="14"/>
  <c r="I33" i="14"/>
  <c r="K32" i="14"/>
  <c r="J32" i="14"/>
  <c r="L32" i="14"/>
  <c r="I32" i="14"/>
  <c r="K31" i="14"/>
  <c r="J31" i="14"/>
  <c r="L31" i="14"/>
  <c r="I31" i="14"/>
  <c r="K30" i="14"/>
  <c r="J30" i="14"/>
  <c r="L30" i="14"/>
  <c r="I30" i="14"/>
  <c r="K29" i="14"/>
  <c r="J29" i="14"/>
  <c r="L29" i="14"/>
  <c r="I29" i="14"/>
  <c r="K28" i="14"/>
  <c r="J28" i="14"/>
  <c r="L28" i="14"/>
  <c r="I28" i="14"/>
  <c r="K27" i="14"/>
  <c r="J27" i="14"/>
  <c r="L27" i="14"/>
  <c r="I27" i="14"/>
  <c r="K26" i="14"/>
  <c r="J26" i="14"/>
  <c r="L26" i="14"/>
  <c r="I26" i="14"/>
  <c r="K25" i="14"/>
  <c r="J25" i="14"/>
  <c r="L25" i="14"/>
  <c r="I25" i="14"/>
  <c r="K24" i="14"/>
  <c r="J24" i="14"/>
  <c r="L24" i="14"/>
  <c r="I24" i="14"/>
  <c r="K23" i="14"/>
  <c r="J23" i="14"/>
  <c r="L23" i="14"/>
  <c r="I23" i="14"/>
  <c r="K22" i="14"/>
  <c r="J22" i="14"/>
  <c r="L22" i="14"/>
  <c r="I22" i="14"/>
  <c r="K21" i="14"/>
  <c r="J21" i="14"/>
  <c r="L21" i="14"/>
  <c r="I21" i="14"/>
  <c r="K20" i="14"/>
  <c r="J20" i="14"/>
  <c r="L20" i="14"/>
  <c r="I20" i="14"/>
  <c r="K19" i="14"/>
  <c r="J19" i="14"/>
  <c r="L19" i="14"/>
  <c r="I19" i="14"/>
  <c r="K18" i="14"/>
  <c r="J18" i="14"/>
  <c r="L18" i="14"/>
  <c r="I18" i="14"/>
  <c r="K17" i="14"/>
  <c r="J17" i="14"/>
  <c r="L17" i="14"/>
  <c r="I17" i="14"/>
  <c r="K16" i="14"/>
  <c r="J16" i="14"/>
  <c r="L16" i="14"/>
  <c r="I16" i="14"/>
  <c r="K15" i="14"/>
  <c r="J15" i="14"/>
  <c r="L15" i="14"/>
  <c r="I15" i="14"/>
  <c r="K14" i="14"/>
  <c r="J14" i="14"/>
  <c r="L14" i="14"/>
  <c r="I14" i="14"/>
  <c r="K13" i="14"/>
  <c r="J13" i="14"/>
  <c r="L13" i="14"/>
  <c r="I13" i="14"/>
  <c r="K12" i="14"/>
  <c r="J12" i="14"/>
  <c r="L12" i="14"/>
  <c r="I12" i="14"/>
  <c r="K11" i="14"/>
  <c r="K74" i="14" s="1"/>
  <c r="J11" i="14"/>
  <c r="L11" i="14"/>
  <c r="I11" i="14"/>
  <c r="J20" i="12"/>
  <c r="J17" i="9"/>
  <c r="K9" i="1"/>
  <c r="J30" i="9"/>
  <c r="I30" i="9"/>
  <c r="Z80" i="11"/>
  <c r="S77" i="11"/>
  <c r="F14" i="10" s="1"/>
  <c r="K76" i="11"/>
  <c r="J76" i="11"/>
  <c r="P76" i="11"/>
  <c r="M76" i="11"/>
  <c r="I76" i="11"/>
  <c r="K75" i="11"/>
  <c r="J75" i="11"/>
  <c r="P75" i="11"/>
  <c r="M75" i="11"/>
  <c r="I75" i="11"/>
  <c r="K74" i="11"/>
  <c r="J74" i="11"/>
  <c r="P74" i="11"/>
  <c r="M74" i="11"/>
  <c r="I74" i="11"/>
  <c r="K73" i="11"/>
  <c r="J73" i="11"/>
  <c r="P73" i="11"/>
  <c r="M73" i="11"/>
  <c r="I73" i="11"/>
  <c r="K72" i="11"/>
  <c r="J72" i="11"/>
  <c r="P72" i="11"/>
  <c r="M72" i="11"/>
  <c r="I72" i="11"/>
  <c r="K71" i="11"/>
  <c r="J71" i="11"/>
  <c r="P71" i="11"/>
  <c r="M71" i="11"/>
  <c r="I71" i="11"/>
  <c r="K70" i="11"/>
  <c r="J70" i="11"/>
  <c r="P70" i="11"/>
  <c r="M70" i="11"/>
  <c r="M77" i="11" s="1"/>
  <c r="C14" i="10" s="1"/>
  <c r="I70" i="11"/>
  <c r="K69" i="11"/>
  <c r="J69" i="11"/>
  <c r="L69" i="11"/>
  <c r="I69" i="11"/>
  <c r="K68" i="11"/>
  <c r="J68" i="11"/>
  <c r="L68" i="11"/>
  <c r="I68" i="11"/>
  <c r="K67" i="11"/>
  <c r="J67" i="11"/>
  <c r="L67" i="11"/>
  <c r="I67" i="11"/>
  <c r="K66" i="11"/>
  <c r="J66" i="11"/>
  <c r="L66" i="11"/>
  <c r="I66" i="11"/>
  <c r="K65" i="11"/>
  <c r="J65" i="11"/>
  <c r="L65" i="11"/>
  <c r="I65" i="11"/>
  <c r="K64" i="11"/>
  <c r="J64" i="11"/>
  <c r="L64" i="11"/>
  <c r="I64" i="11"/>
  <c r="K63" i="11"/>
  <c r="J63" i="11"/>
  <c r="L63" i="11"/>
  <c r="I63" i="11"/>
  <c r="K62" i="11"/>
  <c r="J62" i="11"/>
  <c r="L62" i="11"/>
  <c r="I62" i="11"/>
  <c r="K61" i="11"/>
  <c r="J61" i="11"/>
  <c r="P61" i="11"/>
  <c r="L61" i="11"/>
  <c r="I61" i="11"/>
  <c r="K60" i="11"/>
  <c r="J60" i="11"/>
  <c r="P60" i="11"/>
  <c r="L60" i="11"/>
  <c r="I60" i="11"/>
  <c r="K59" i="11"/>
  <c r="J59" i="11"/>
  <c r="P59" i="11"/>
  <c r="L59" i="11"/>
  <c r="I59" i="11"/>
  <c r="K58" i="11"/>
  <c r="J58" i="11"/>
  <c r="P58" i="11"/>
  <c r="L58" i="11"/>
  <c r="I58" i="11"/>
  <c r="K57" i="11"/>
  <c r="J57" i="11"/>
  <c r="P57" i="11"/>
  <c r="L57" i="11"/>
  <c r="I57" i="11"/>
  <c r="K56" i="11"/>
  <c r="J56" i="11"/>
  <c r="P56" i="11"/>
  <c r="L56" i="11"/>
  <c r="I56" i="11"/>
  <c r="K55" i="11"/>
  <c r="J55" i="11"/>
  <c r="L55" i="11"/>
  <c r="I55" i="11"/>
  <c r="K54" i="11"/>
  <c r="J54" i="11"/>
  <c r="P54" i="11"/>
  <c r="L54" i="11"/>
  <c r="I54" i="11"/>
  <c r="K53" i="11"/>
  <c r="J53" i="11"/>
  <c r="P53" i="11"/>
  <c r="L53" i="11"/>
  <c r="I53" i="11"/>
  <c r="K52" i="11"/>
  <c r="J52" i="11"/>
  <c r="P52" i="11"/>
  <c r="P77" i="11" s="1"/>
  <c r="E14" i="10" s="1"/>
  <c r="L52" i="11"/>
  <c r="I52" i="11"/>
  <c r="I77" i="11" s="1"/>
  <c r="D14" i="10" s="1"/>
  <c r="F13" i="10"/>
  <c r="S49" i="11"/>
  <c r="H49" i="11"/>
  <c r="M49" i="11"/>
  <c r="C13" i="10" s="1"/>
  <c r="K48" i="11"/>
  <c r="J48" i="11"/>
  <c r="L48" i="11"/>
  <c r="I48" i="11"/>
  <c r="K47" i="11"/>
  <c r="J47" i="11"/>
  <c r="L47" i="11"/>
  <c r="I47" i="11"/>
  <c r="K46" i="11"/>
  <c r="J46" i="11"/>
  <c r="L46" i="11"/>
  <c r="I46" i="11"/>
  <c r="K45" i="11"/>
  <c r="J45" i="11"/>
  <c r="L45" i="11"/>
  <c r="I45" i="11"/>
  <c r="K44" i="11"/>
  <c r="J44" i="11"/>
  <c r="L44" i="11"/>
  <c r="I44" i="11"/>
  <c r="K43" i="11"/>
  <c r="J43" i="11"/>
  <c r="L43" i="11"/>
  <c r="I43" i="11"/>
  <c r="K42" i="11"/>
  <c r="J42" i="11"/>
  <c r="L42" i="11"/>
  <c r="I42" i="11"/>
  <c r="K41" i="11"/>
  <c r="J41" i="11"/>
  <c r="L41" i="11"/>
  <c r="I41" i="11"/>
  <c r="K40" i="11"/>
  <c r="J40" i="11"/>
  <c r="L40" i="11"/>
  <c r="I40" i="11"/>
  <c r="K39" i="11"/>
  <c r="J39" i="11"/>
  <c r="L39" i="11"/>
  <c r="I39" i="11"/>
  <c r="K38" i="11"/>
  <c r="J38" i="11"/>
  <c r="L38" i="11"/>
  <c r="I38" i="11"/>
  <c r="K37" i="11"/>
  <c r="J37" i="11"/>
  <c r="P37" i="11"/>
  <c r="L37" i="11"/>
  <c r="I37" i="11"/>
  <c r="K36" i="11"/>
  <c r="J36" i="11"/>
  <c r="P36" i="11"/>
  <c r="L36" i="11"/>
  <c r="I36" i="11"/>
  <c r="K35" i="11"/>
  <c r="J35" i="11"/>
  <c r="P35" i="11"/>
  <c r="L35" i="11"/>
  <c r="I35" i="11"/>
  <c r="K34" i="11"/>
  <c r="J34" i="11"/>
  <c r="P34" i="11"/>
  <c r="L34" i="11"/>
  <c r="I34" i="11"/>
  <c r="K33" i="11"/>
  <c r="J33" i="11"/>
  <c r="P33" i="11"/>
  <c r="P49" i="11" s="1"/>
  <c r="E13" i="10" s="1"/>
  <c r="L33" i="11"/>
  <c r="L49" i="11" s="1"/>
  <c r="B13" i="10" s="1"/>
  <c r="I33" i="11"/>
  <c r="F12" i="10"/>
  <c r="S30" i="11"/>
  <c r="H30" i="11"/>
  <c r="M30" i="11"/>
  <c r="C12" i="10" s="1"/>
  <c r="K29" i="11"/>
  <c r="J29" i="11"/>
  <c r="L29" i="11"/>
  <c r="I29" i="11"/>
  <c r="K28" i="11"/>
  <c r="J28" i="11"/>
  <c r="L28" i="11"/>
  <c r="I28" i="11"/>
  <c r="K27" i="11"/>
  <c r="J27" i="11"/>
  <c r="L27" i="11"/>
  <c r="I27" i="11"/>
  <c r="K26" i="11"/>
  <c r="J26" i="11"/>
  <c r="L26" i="11"/>
  <c r="I26" i="11"/>
  <c r="K25" i="11"/>
  <c r="J25" i="11"/>
  <c r="L25" i="11"/>
  <c r="I25" i="11"/>
  <c r="K24" i="11"/>
  <c r="J24" i="11"/>
  <c r="L24" i="11"/>
  <c r="I24" i="11"/>
  <c r="K23" i="11"/>
  <c r="J23" i="11"/>
  <c r="P23" i="11"/>
  <c r="L23" i="11"/>
  <c r="I23" i="11"/>
  <c r="K22" i="11"/>
  <c r="J22" i="11"/>
  <c r="P22" i="11"/>
  <c r="L22" i="11"/>
  <c r="I22" i="11"/>
  <c r="K21" i="11"/>
  <c r="J21" i="11"/>
  <c r="P21" i="11"/>
  <c r="L21" i="11"/>
  <c r="I21" i="11"/>
  <c r="K20" i="11"/>
  <c r="J20" i="11"/>
  <c r="P20" i="11"/>
  <c r="L20" i="11"/>
  <c r="I20" i="11"/>
  <c r="K19" i="11"/>
  <c r="J19" i="11"/>
  <c r="P19" i="11"/>
  <c r="P30" i="11" s="1"/>
  <c r="E12" i="10" s="1"/>
  <c r="L19" i="11"/>
  <c r="I19" i="11"/>
  <c r="I30" i="11" s="1"/>
  <c r="D12" i="10" s="1"/>
  <c r="F11" i="10"/>
  <c r="S16" i="11"/>
  <c r="S79" i="11" s="1"/>
  <c r="F15" i="10" s="1"/>
  <c r="K15" i="11"/>
  <c r="J15" i="11"/>
  <c r="P15" i="11"/>
  <c r="M15" i="11"/>
  <c r="I15" i="11"/>
  <c r="K14" i="11"/>
  <c r="J14" i="11"/>
  <c r="P14" i="11"/>
  <c r="M14" i="11"/>
  <c r="I14" i="11"/>
  <c r="K13" i="11"/>
  <c r="J13" i="11"/>
  <c r="P13" i="11"/>
  <c r="M13" i="11"/>
  <c r="I13" i="11"/>
  <c r="K12" i="11"/>
  <c r="J12" i="11"/>
  <c r="L12" i="11"/>
  <c r="I12" i="11"/>
  <c r="K11" i="11"/>
  <c r="K80" i="11" s="1"/>
  <c r="J11" i="11"/>
  <c r="P11" i="11"/>
  <c r="L11" i="11"/>
  <c r="I11" i="11"/>
  <c r="J20" i="9"/>
  <c r="J17" i="6"/>
  <c r="K8" i="1"/>
  <c r="J30" i="6"/>
  <c r="I30" i="6"/>
  <c r="Z62" i="8"/>
  <c r="F15" i="7"/>
  <c r="S59" i="8"/>
  <c r="K58" i="8"/>
  <c r="J58" i="8"/>
  <c r="P58" i="8"/>
  <c r="M58" i="8"/>
  <c r="I58" i="8"/>
  <c r="K57" i="8"/>
  <c r="J57" i="8"/>
  <c r="P57" i="8"/>
  <c r="M57" i="8"/>
  <c r="I57" i="8"/>
  <c r="K56" i="8"/>
  <c r="J56" i="8"/>
  <c r="L56" i="8"/>
  <c r="I56" i="8"/>
  <c r="K55" i="8"/>
  <c r="J55" i="8"/>
  <c r="L55" i="8"/>
  <c r="I55" i="8"/>
  <c r="K54" i="8"/>
  <c r="J54" i="8"/>
  <c r="L54" i="8"/>
  <c r="I54" i="8"/>
  <c r="K53" i="8"/>
  <c r="J53" i="8"/>
  <c r="L53" i="8"/>
  <c r="I53" i="8"/>
  <c r="K52" i="8"/>
  <c r="J52" i="8"/>
  <c r="P52" i="8"/>
  <c r="L52" i="8"/>
  <c r="I52" i="8"/>
  <c r="K51" i="8"/>
  <c r="J51" i="8"/>
  <c r="P51" i="8"/>
  <c r="P59" i="8" s="1"/>
  <c r="E15" i="7" s="1"/>
  <c r="L51" i="8"/>
  <c r="I51" i="8"/>
  <c r="I59" i="8" s="1"/>
  <c r="D15" i="7" s="1"/>
  <c r="S48" i="8"/>
  <c r="F14" i="7" s="1"/>
  <c r="K47" i="8"/>
  <c r="J47" i="8"/>
  <c r="P47" i="8"/>
  <c r="M47" i="8"/>
  <c r="M48" i="8" s="1"/>
  <c r="C14" i="7" s="1"/>
  <c r="I47" i="8"/>
  <c r="K46" i="8"/>
  <c r="J46" i="8"/>
  <c r="L46" i="8"/>
  <c r="I46" i="8"/>
  <c r="K45" i="8"/>
  <c r="J45" i="8"/>
  <c r="L45" i="8"/>
  <c r="I45" i="8"/>
  <c r="K44" i="8"/>
  <c r="J44" i="8"/>
  <c r="L44" i="8"/>
  <c r="I44" i="8"/>
  <c r="K43" i="8"/>
  <c r="J43" i="8"/>
  <c r="L43" i="8"/>
  <c r="I43" i="8"/>
  <c r="K42" i="8"/>
  <c r="J42" i="8"/>
  <c r="L42" i="8"/>
  <c r="I42" i="8"/>
  <c r="K41" i="8"/>
  <c r="J41" i="8"/>
  <c r="P41" i="8"/>
  <c r="L41" i="8"/>
  <c r="I41" i="8"/>
  <c r="K40" i="8"/>
  <c r="J40" i="8"/>
  <c r="P40" i="8"/>
  <c r="P48" i="8" s="1"/>
  <c r="E14" i="7" s="1"/>
  <c r="L40" i="8"/>
  <c r="I40" i="8"/>
  <c r="I48" i="8" s="1"/>
  <c r="D14" i="7" s="1"/>
  <c r="S37" i="8"/>
  <c r="F13" i="7" s="1"/>
  <c r="K36" i="8"/>
  <c r="J36" i="8"/>
  <c r="P36" i="8"/>
  <c r="M36" i="8"/>
  <c r="I36" i="8"/>
  <c r="K35" i="8"/>
  <c r="J35" i="8"/>
  <c r="P35" i="8"/>
  <c r="M35" i="8"/>
  <c r="I35" i="8"/>
  <c r="K34" i="8"/>
  <c r="J34" i="8"/>
  <c r="P34" i="8"/>
  <c r="M34" i="8"/>
  <c r="I34" i="8"/>
  <c r="K33" i="8"/>
  <c r="J33" i="8"/>
  <c r="P33" i="8"/>
  <c r="M33" i="8"/>
  <c r="I33" i="8"/>
  <c r="K32" i="8"/>
  <c r="J32" i="8"/>
  <c r="P32" i="8"/>
  <c r="M32" i="8"/>
  <c r="I32" i="8"/>
  <c r="K31" i="8"/>
  <c r="J31" i="8"/>
  <c r="L31" i="8"/>
  <c r="I31" i="8"/>
  <c r="K30" i="8"/>
  <c r="J30" i="8"/>
  <c r="L30" i="8"/>
  <c r="I30" i="8"/>
  <c r="K29" i="8"/>
  <c r="J29" i="8"/>
  <c r="L29" i="8"/>
  <c r="I29" i="8"/>
  <c r="K28" i="8"/>
  <c r="J28" i="8"/>
  <c r="L28" i="8"/>
  <c r="I28" i="8"/>
  <c r="K27" i="8"/>
  <c r="J27" i="8"/>
  <c r="L27" i="8"/>
  <c r="I27" i="8"/>
  <c r="K26" i="8"/>
  <c r="J26" i="8"/>
  <c r="L26" i="8"/>
  <c r="I26" i="8"/>
  <c r="K25" i="8"/>
  <c r="J25" i="8"/>
  <c r="P25" i="8"/>
  <c r="L25" i="8"/>
  <c r="I25" i="8"/>
  <c r="K24" i="8"/>
  <c r="J24" i="8"/>
  <c r="P24" i="8"/>
  <c r="P37" i="8" s="1"/>
  <c r="E13" i="7" s="1"/>
  <c r="L24" i="8"/>
  <c r="I24" i="8"/>
  <c r="I37" i="8" s="1"/>
  <c r="D13" i="7" s="1"/>
  <c r="S21" i="8"/>
  <c r="F12" i="7" s="1"/>
  <c r="H21" i="8"/>
  <c r="K20" i="8"/>
  <c r="J20" i="8"/>
  <c r="P20" i="8"/>
  <c r="P21" i="8" s="1"/>
  <c r="E12" i="7" s="1"/>
  <c r="M20" i="8"/>
  <c r="M21" i="8" s="1"/>
  <c r="C12" i="7" s="1"/>
  <c r="I20" i="8"/>
  <c r="K19" i="8"/>
  <c r="J19" i="8"/>
  <c r="L19" i="8"/>
  <c r="L21" i="8" s="1"/>
  <c r="B12" i="7" s="1"/>
  <c r="I19" i="8"/>
  <c r="I21" i="8" s="1"/>
  <c r="D12" i="7" s="1"/>
  <c r="S16" i="8"/>
  <c r="S61" i="8" s="1"/>
  <c r="F16" i="7" s="1"/>
  <c r="K15" i="8"/>
  <c r="J15" i="8"/>
  <c r="P15" i="8"/>
  <c r="M15" i="8"/>
  <c r="I15" i="8"/>
  <c r="K14" i="8"/>
  <c r="J14" i="8"/>
  <c r="P14" i="8"/>
  <c r="M14" i="8"/>
  <c r="I14" i="8"/>
  <c r="K13" i="8"/>
  <c r="J13" i="8"/>
  <c r="L13" i="8"/>
  <c r="I13" i="8"/>
  <c r="K12" i="8"/>
  <c r="J12" i="8"/>
  <c r="P12" i="8"/>
  <c r="L12" i="8"/>
  <c r="I12" i="8"/>
  <c r="K11" i="8"/>
  <c r="K62" i="8" s="1"/>
  <c r="J11" i="8"/>
  <c r="P11" i="8"/>
  <c r="L11" i="8"/>
  <c r="I11" i="8"/>
  <c r="J20" i="6"/>
  <c r="J17" i="3"/>
  <c r="K7" i="1"/>
  <c r="J30" i="3"/>
  <c r="I30" i="3"/>
  <c r="Z236" i="5"/>
  <c r="F33" i="4"/>
  <c r="S233" i="5"/>
  <c r="M233" i="5"/>
  <c r="C33" i="4" s="1"/>
  <c r="K232" i="5"/>
  <c r="J232" i="5"/>
  <c r="P232" i="5"/>
  <c r="L232" i="5"/>
  <c r="I232" i="5"/>
  <c r="K231" i="5"/>
  <c r="J231" i="5"/>
  <c r="P231" i="5"/>
  <c r="P233" i="5" s="1"/>
  <c r="E33" i="4" s="1"/>
  <c r="L231" i="5"/>
  <c r="L233" i="5" s="1"/>
  <c r="B33" i="4" s="1"/>
  <c r="I231" i="5"/>
  <c r="F32" i="4"/>
  <c r="S228" i="5"/>
  <c r="H228" i="5"/>
  <c r="M228" i="5"/>
  <c r="C32" i="4" s="1"/>
  <c r="K227" i="5"/>
  <c r="J227" i="5"/>
  <c r="P227" i="5"/>
  <c r="L227" i="5"/>
  <c r="I227" i="5"/>
  <c r="K226" i="5"/>
  <c r="J226" i="5"/>
  <c r="P226" i="5"/>
  <c r="L226" i="5"/>
  <c r="I226" i="5"/>
  <c r="K225" i="5"/>
  <c r="J225" i="5"/>
  <c r="P225" i="5"/>
  <c r="P228" i="5" s="1"/>
  <c r="E32" i="4" s="1"/>
  <c r="L225" i="5"/>
  <c r="I225" i="5"/>
  <c r="I228" i="5" s="1"/>
  <c r="D32" i="4" s="1"/>
  <c r="F31" i="4"/>
  <c r="S222" i="5"/>
  <c r="K221" i="5"/>
  <c r="J221" i="5"/>
  <c r="P221" i="5"/>
  <c r="M221" i="5"/>
  <c r="M222" i="5" s="1"/>
  <c r="C31" i="4" s="1"/>
  <c r="I221" i="5"/>
  <c r="K220" i="5"/>
  <c r="J220" i="5"/>
  <c r="L220" i="5"/>
  <c r="I220" i="5"/>
  <c r="K219" i="5"/>
  <c r="J219" i="5"/>
  <c r="P219" i="5"/>
  <c r="P222" i="5" s="1"/>
  <c r="E31" i="4" s="1"/>
  <c r="L219" i="5"/>
  <c r="I219" i="5"/>
  <c r="I222" i="5" s="1"/>
  <c r="D31" i="4" s="1"/>
  <c r="S216" i="5"/>
  <c r="F30" i="4" s="1"/>
  <c r="K215" i="5"/>
  <c r="J215" i="5"/>
  <c r="P215" i="5"/>
  <c r="M215" i="5"/>
  <c r="M216" i="5" s="1"/>
  <c r="C30" i="4" s="1"/>
  <c r="I215" i="5"/>
  <c r="K214" i="5"/>
  <c r="J214" i="5"/>
  <c r="L214" i="5"/>
  <c r="I214" i="5"/>
  <c r="K213" i="5"/>
  <c r="J213" i="5"/>
  <c r="L213" i="5"/>
  <c r="I213" i="5"/>
  <c r="K212" i="5"/>
  <c r="J212" i="5"/>
  <c r="L212" i="5"/>
  <c r="I212" i="5"/>
  <c r="K211" i="5"/>
  <c r="J211" i="5"/>
  <c r="L211" i="5"/>
  <c r="I211" i="5"/>
  <c r="K210" i="5"/>
  <c r="J210" i="5"/>
  <c r="L210" i="5"/>
  <c r="I210" i="5"/>
  <c r="K209" i="5"/>
  <c r="J209" i="5"/>
  <c r="P209" i="5"/>
  <c r="P216" i="5" s="1"/>
  <c r="E30" i="4" s="1"/>
  <c r="L209" i="5"/>
  <c r="I209" i="5"/>
  <c r="I216" i="5" s="1"/>
  <c r="D30" i="4" s="1"/>
  <c r="F29" i="4"/>
  <c r="S206" i="5"/>
  <c r="P206" i="5"/>
  <c r="E29" i="4" s="1"/>
  <c r="K205" i="5"/>
  <c r="J205" i="5"/>
  <c r="P205" i="5"/>
  <c r="M205" i="5"/>
  <c r="M206" i="5" s="1"/>
  <c r="C29" i="4" s="1"/>
  <c r="I205" i="5"/>
  <c r="K204" i="5"/>
  <c r="J204" i="5"/>
  <c r="L204" i="5"/>
  <c r="I204" i="5"/>
  <c r="K203" i="5"/>
  <c r="J203" i="5"/>
  <c r="L203" i="5"/>
  <c r="I203" i="5"/>
  <c r="K202" i="5"/>
  <c r="J202" i="5"/>
  <c r="L202" i="5"/>
  <c r="I202" i="5"/>
  <c r="K201" i="5"/>
  <c r="J201" i="5"/>
  <c r="L201" i="5"/>
  <c r="L206" i="5" s="1"/>
  <c r="B29" i="4" s="1"/>
  <c r="I201" i="5"/>
  <c r="I206" i="5" s="1"/>
  <c r="D29" i="4" s="1"/>
  <c r="F28" i="4"/>
  <c r="S198" i="5"/>
  <c r="K197" i="5"/>
  <c r="J197" i="5"/>
  <c r="P197" i="5"/>
  <c r="M197" i="5"/>
  <c r="M198" i="5" s="1"/>
  <c r="C28" i="4" s="1"/>
  <c r="I197" i="5"/>
  <c r="K196" i="5"/>
  <c r="J196" i="5"/>
  <c r="P196" i="5"/>
  <c r="M196" i="5"/>
  <c r="I196" i="5"/>
  <c r="K195" i="5"/>
  <c r="J195" i="5"/>
  <c r="L195" i="5"/>
  <c r="I195" i="5"/>
  <c r="K194" i="5"/>
  <c r="J194" i="5"/>
  <c r="L194" i="5"/>
  <c r="I194" i="5"/>
  <c r="K193" i="5"/>
  <c r="J193" i="5"/>
  <c r="L193" i="5"/>
  <c r="I193" i="5"/>
  <c r="K192" i="5"/>
  <c r="J192" i="5"/>
  <c r="L192" i="5"/>
  <c r="I192" i="5"/>
  <c r="K191" i="5"/>
  <c r="J191" i="5"/>
  <c r="L191" i="5"/>
  <c r="I191" i="5"/>
  <c r="K190" i="5"/>
  <c r="J190" i="5"/>
  <c r="L190" i="5"/>
  <c r="I190" i="5"/>
  <c r="K189" i="5"/>
  <c r="J189" i="5"/>
  <c r="L189" i="5"/>
  <c r="I189" i="5"/>
  <c r="K188" i="5"/>
  <c r="J188" i="5"/>
  <c r="L188" i="5"/>
  <c r="I188" i="5"/>
  <c r="K187" i="5"/>
  <c r="J187" i="5"/>
  <c r="L187" i="5"/>
  <c r="I187" i="5"/>
  <c r="K186" i="5"/>
  <c r="J186" i="5"/>
  <c r="L186" i="5"/>
  <c r="I186" i="5"/>
  <c r="K185" i="5"/>
  <c r="J185" i="5"/>
  <c r="L185" i="5"/>
  <c r="I185" i="5"/>
  <c r="K184" i="5"/>
  <c r="J184" i="5"/>
  <c r="P184" i="5"/>
  <c r="L184" i="5"/>
  <c r="I184" i="5"/>
  <c r="K183" i="5"/>
  <c r="J183" i="5"/>
  <c r="P183" i="5"/>
  <c r="L183" i="5"/>
  <c r="I183" i="5"/>
  <c r="K182" i="5"/>
  <c r="J182" i="5"/>
  <c r="P182" i="5"/>
  <c r="P198" i="5" s="1"/>
  <c r="E28" i="4" s="1"/>
  <c r="L182" i="5"/>
  <c r="I182" i="5"/>
  <c r="K181" i="5"/>
  <c r="J181" i="5"/>
  <c r="L181" i="5"/>
  <c r="L198" i="5" s="1"/>
  <c r="B28" i="4" s="1"/>
  <c r="I181" i="5"/>
  <c r="F27" i="4"/>
  <c r="S178" i="5"/>
  <c r="H178" i="5"/>
  <c r="M178" i="5"/>
  <c r="C27" i="4" s="1"/>
  <c r="K177" i="5"/>
  <c r="J177" i="5"/>
  <c r="L177" i="5"/>
  <c r="I177" i="5"/>
  <c r="K176" i="5"/>
  <c r="J176" i="5"/>
  <c r="P176" i="5"/>
  <c r="L176" i="5"/>
  <c r="I176" i="5"/>
  <c r="K175" i="5"/>
  <c r="J175" i="5"/>
  <c r="P175" i="5"/>
  <c r="L175" i="5"/>
  <c r="I175" i="5"/>
  <c r="K174" i="5"/>
  <c r="J174" i="5"/>
  <c r="P174" i="5"/>
  <c r="L174" i="5"/>
  <c r="I174" i="5"/>
  <c r="K173" i="5"/>
  <c r="J173" i="5"/>
  <c r="P173" i="5"/>
  <c r="L173" i="5"/>
  <c r="I173" i="5"/>
  <c r="K172" i="5"/>
  <c r="J172" i="5"/>
  <c r="P172" i="5"/>
  <c r="L172" i="5"/>
  <c r="I172" i="5"/>
  <c r="K171" i="5"/>
  <c r="J171" i="5"/>
  <c r="P171" i="5"/>
  <c r="L171" i="5"/>
  <c r="I171" i="5"/>
  <c r="K170" i="5"/>
  <c r="J170" i="5"/>
  <c r="P170" i="5"/>
  <c r="L170" i="5"/>
  <c r="I170" i="5"/>
  <c r="K169" i="5"/>
  <c r="J169" i="5"/>
  <c r="P169" i="5"/>
  <c r="P178" i="5" s="1"/>
  <c r="E27" i="4" s="1"/>
  <c r="L169" i="5"/>
  <c r="L178" i="5" s="1"/>
  <c r="B27" i="4" s="1"/>
  <c r="I169" i="5"/>
  <c r="E26" i="4"/>
  <c r="C26" i="4"/>
  <c r="S166" i="5"/>
  <c r="F26" i="4" s="1"/>
  <c r="P166" i="5"/>
  <c r="H166" i="5"/>
  <c r="M166" i="5"/>
  <c r="K165" i="5"/>
  <c r="J165" i="5"/>
  <c r="L165" i="5"/>
  <c r="I165" i="5"/>
  <c r="K164" i="5"/>
  <c r="J164" i="5"/>
  <c r="L164" i="5"/>
  <c r="L166" i="5" s="1"/>
  <c r="B26" i="4" s="1"/>
  <c r="I164" i="5"/>
  <c r="I166" i="5" s="1"/>
  <c r="D26" i="4" s="1"/>
  <c r="F25" i="4"/>
  <c r="S161" i="5"/>
  <c r="K160" i="5"/>
  <c r="J160" i="5"/>
  <c r="P160" i="5"/>
  <c r="M160" i="5"/>
  <c r="I160" i="5"/>
  <c r="K159" i="5"/>
  <c r="J159" i="5"/>
  <c r="P159" i="5"/>
  <c r="M159" i="5"/>
  <c r="I159" i="5"/>
  <c r="K158" i="5"/>
  <c r="J158" i="5"/>
  <c r="P158" i="5"/>
  <c r="M158" i="5"/>
  <c r="I158" i="5"/>
  <c r="K157" i="5"/>
  <c r="J157" i="5"/>
  <c r="L157" i="5"/>
  <c r="I157" i="5"/>
  <c r="K156" i="5"/>
  <c r="J156" i="5"/>
  <c r="L156" i="5"/>
  <c r="I156" i="5"/>
  <c r="K155" i="5"/>
  <c r="J155" i="5"/>
  <c r="L155" i="5"/>
  <c r="I155" i="5"/>
  <c r="K154" i="5"/>
  <c r="J154" i="5"/>
  <c r="P154" i="5"/>
  <c r="L154" i="5"/>
  <c r="I154" i="5"/>
  <c r="K153" i="5"/>
  <c r="J153" i="5"/>
  <c r="P153" i="5"/>
  <c r="L153" i="5"/>
  <c r="I153" i="5"/>
  <c r="K152" i="5"/>
  <c r="J152" i="5"/>
  <c r="P152" i="5"/>
  <c r="L152" i="5"/>
  <c r="I152" i="5"/>
  <c r="K151" i="5"/>
  <c r="J151" i="5"/>
  <c r="P151" i="5"/>
  <c r="P161" i="5" s="1"/>
  <c r="E25" i="4" s="1"/>
  <c r="L151" i="5"/>
  <c r="I151" i="5"/>
  <c r="I161" i="5" s="1"/>
  <c r="D25" i="4" s="1"/>
  <c r="F24" i="4"/>
  <c r="S148" i="5"/>
  <c r="K147" i="5"/>
  <c r="J147" i="5"/>
  <c r="P147" i="5"/>
  <c r="M147" i="5"/>
  <c r="I147" i="5"/>
  <c r="K146" i="5"/>
  <c r="J146" i="5"/>
  <c r="P146" i="5"/>
  <c r="P148" i="5" s="1"/>
  <c r="E24" i="4" s="1"/>
  <c r="M146" i="5"/>
  <c r="I146" i="5"/>
  <c r="I148" i="5" s="1"/>
  <c r="D24" i="4" s="1"/>
  <c r="K145" i="5"/>
  <c r="J145" i="5"/>
  <c r="P145" i="5"/>
  <c r="M145" i="5"/>
  <c r="M148" i="5" s="1"/>
  <c r="C24" i="4" s="1"/>
  <c r="I145" i="5"/>
  <c r="K144" i="5"/>
  <c r="J144" i="5"/>
  <c r="L144" i="5"/>
  <c r="I144" i="5"/>
  <c r="K143" i="5"/>
  <c r="J143" i="5"/>
  <c r="L143" i="5"/>
  <c r="I143" i="5"/>
  <c r="K142" i="5"/>
  <c r="J142" i="5"/>
  <c r="L142" i="5"/>
  <c r="L148" i="5" s="1"/>
  <c r="B24" i="4" s="1"/>
  <c r="I142" i="5"/>
  <c r="F23" i="4"/>
  <c r="S139" i="5"/>
  <c r="K138" i="5"/>
  <c r="J138" i="5"/>
  <c r="P138" i="5"/>
  <c r="M138" i="5"/>
  <c r="I138" i="5"/>
  <c r="K137" i="5"/>
  <c r="J137" i="5"/>
  <c r="P137" i="5"/>
  <c r="M137" i="5"/>
  <c r="I137" i="5"/>
  <c r="K136" i="5"/>
  <c r="J136" i="5"/>
  <c r="P136" i="5"/>
  <c r="M136" i="5"/>
  <c r="I136" i="5"/>
  <c r="K135" i="5"/>
  <c r="J135" i="5"/>
  <c r="P135" i="5"/>
  <c r="M135" i="5"/>
  <c r="I135" i="5"/>
  <c r="K134" i="5"/>
  <c r="J134" i="5"/>
  <c r="P134" i="5"/>
  <c r="M134" i="5"/>
  <c r="I134" i="5"/>
  <c r="K133" i="5"/>
  <c r="J133" i="5"/>
  <c r="P133" i="5"/>
  <c r="M133" i="5"/>
  <c r="I133" i="5"/>
  <c r="K132" i="5"/>
  <c r="J132" i="5"/>
  <c r="P132" i="5"/>
  <c r="M132" i="5"/>
  <c r="I132" i="5"/>
  <c r="K131" i="5"/>
  <c r="J131" i="5"/>
  <c r="P131" i="5"/>
  <c r="M131" i="5"/>
  <c r="I131" i="5"/>
  <c r="K130" i="5"/>
  <c r="J130" i="5"/>
  <c r="P130" i="5"/>
  <c r="M130" i="5"/>
  <c r="I130" i="5"/>
  <c r="K129" i="5"/>
  <c r="J129" i="5"/>
  <c r="P129" i="5"/>
  <c r="M129" i="5"/>
  <c r="I129" i="5"/>
  <c r="K128" i="5"/>
  <c r="J128" i="5"/>
  <c r="P128" i="5"/>
  <c r="M128" i="5"/>
  <c r="I128" i="5"/>
  <c r="K127" i="5"/>
  <c r="J127" i="5"/>
  <c r="P127" i="5"/>
  <c r="M127" i="5"/>
  <c r="M139" i="5" s="1"/>
  <c r="C23" i="4" s="1"/>
  <c r="I127" i="5"/>
  <c r="K126" i="5"/>
  <c r="J126" i="5"/>
  <c r="L126" i="5"/>
  <c r="I126" i="5"/>
  <c r="K125" i="5"/>
  <c r="J125" i="5"/>
  <c r="L125" i="5"/>
  <c r="I125" i="5"/>
  <c r="K124" i="5"/>
  <c r="J124" i="5"/>
  <c r="L124" i="5"/>
  <c r="I124" i="5"/>
  <c r="K123" i="5"/>
  <c r="J123" i="5"/>
  <c r="L123" i="5"/>
  <c r="I123" i="5"/>
  <c r="K122" i="5"/>
  <c r="J122" i="5"/>
  <c r="L122" i="5"/>
  <c r="I122" i="5"/>
  <c r="K121" i="5"/>
  <c r="J121" i="5"/>
  <c r="L121" i="5"/>
  <c r="I121" i="5"/>
  <c r="K120" i="5"/>
  <c r="J120" i="5"/>
  <c r="P120" i="5"/>
  <c r="L120" i="5"/>
  <c r="I120" i="5"/>
  <c r="K119" i="5"/>
  <c r="J119" i="5"/>
  <c r="L119" i="5"/>
  <c r="I119" i="5"/>
  <c r="K118" i="5"/>
  <c r="J118" i="5"/>
  <c r="P118" i="5"/>
  <c r="L118" i="5"/>
  <c r="I118" i="5"/>
  <c r="K117" i="5"/>
  <c r="J117" i="5"/>
  <c r="P117" i="5"/>
  <c r="L117" i="5"/>
  <c r="I117" i="5"/>
  <c r="K116" i="5"/>
  <c r="J116" i="5"/>
  <c r="P116" i="5"/>
  <c r="L116" i="5"/>
  <c r="I116" i="5"/>
  <c r="K115" i="5"/>
  <c r="J115" i="5"/>
  <c r="P115" i="5"/>
  <c r="L115" i="5"/>
  <c r="I115" i="5"/>
  <c r="K114" i="5"/>
  <c r="J114" i="5"/>
  <c r="P114" i="5"/>
  <c r="L114" i="5"/>
  <c r="I114" i="5"/>
  <c r="K113" i="5"/>
  <c r="J113" i="5"/>
  <c r="P113" i="5"/>
  <c r="P139" i="5" s="1"/>
  <c r="E23" i="4" s="1"/>
  <c r="L113" i="5"/>
  <c r="I113" i="5"/>
  <c r="I139" i="5" s="1"/>
  <c r="D23" i="4" s="1"/>
  <c r="F22" i="4"/>
  <c r="S110" i="5"/>
  <c r="S235" i="5" s="1"/>
  <c r="F34" i="4" s="1"/>
  <c r="K109" i="5"/>
  <c r="J109" i="5"/>
  <c r="P109" i="5"/>
  <c r="M109" i="5"/>
  <c r="I109" i="5"/>
  <c r="K108" i="5"/>
  <c r="J108" i="5"/>
  <c r="P108" i="5"/>
  <c r="M108" i="5"/>
  <c r="I108" i="5"/>
  <c r="K107" i="5"/>
  <c r="J107" i="5"/>
  <c r="P107" i="5"/>
  <c r="M107" i="5"/>
  <c r="I107" i="5"/>
  <c r="K106" i="5"/>
  <c r="J106" i="5"/>
  <c r="L106" i="5"/>
  <c r="I106" i="5"/>
  <c r="K105" i="5"/>
  <c r="J105" i="5"/>
  <c r="L105" i="5"/>
  <c r="I105" i="5"/>
  <c r="K104" i="5"/>
  <c r="J104" i="5"/>
  <c r="P104" i="5"/>
  <c r="P110" i="5" s="1"/>
  <c r="E22" i="4" s="1"/>
  <c r="L104" i="5"/>
  <c r="I104" i="5"/>
  <c r="K103" i="5"/>
  <c r="J103" i="5"/>
  <c r="L103" i="5"/>
  <c r="I103" i="5"/>
  <c r="I110" i="5" s="1"/>
  <c r="D22" i="4" s="1"/>
  <c r="F18" i="4"/>
  <c r="S97" i="5"/>
  <c r="P97" i="5"/>
  <c r="E18" i="4" s="1"/>
  <c r="H97" i="5"/>
  <c r="M97" i="5"/>
  <c r="C18" i="4" s="1"/>
  <c r="K96" i="5"/>
  <c r="J96" i="5"/>
  <c r="L96" i="5"/>
  <c r="L97" i="5" s="1"/>
  <c r="B18" i="4" s="1"/>
  <c r="I96" i="5"/>
  <c r="I97" i="5" s="1"/>
  <c r="D18" i="4" s="1"/>
  <c r="S93" i="5"/>
  <c r="F17" i="4" s="1"/>
  <c r="K92" i="5"/>
  <c r="J92" i="5"/>
  <c r="P92" i="5"/>
  <c r="M92" i="5"/>
  <c r="M93" i="5" s="1"/>
  <c r="C17" i="4" s="1"/>
  <c r="I92" i="5"/>
  <c r="K91" i="5"/>
  <c r="J91" i="5"/>
  <c r="L91" i="5"/>
  <c r="I91" i="5"/>
  <c r="K90" i="5"/>
  <c r="J90" i="5"/>
  <c r="L90" i="5"/>
  <c r="I90" i="5"/>
  <c r="K89" i="5"/>
  <c r="J89" i="5"/>
  <c r="L89" i="5"/>
  <c r="I89" i="5"/>
  <c r="K88" i="5"/>
  <c r="J88" i="5"/>
  <c r="L88" i="5"/>
  <c r="I88" i="5"/>
  <c r="K87" i="5"/>
  <c r="J87" i="5"/>
  <c r="L87" i="5"/>
  <c r="I87" i="5"/>
  <c r="K86" i="5"/>
  <c r="J86" i="5"/>
  <c r="P86" i="5"/>
  <c r="L86" i="5"/>
  <c r="I86" i="5"/>
  <c r="K85" i="5"/>
  <c r="J85" i="5"/>
  <c r="L85" i="5"/>
  <c r="I85" i="5"/>
  <c r="K84" i="5"/>
  <c r="J84" i="5"/>
  <c r="P84" i="5"/>
  <c r="L84" i="5"/>
  <c r="I84" i="5"/>
  <c r="K83" i="5"/>
  <c r="J83" i="5"/>
  <c r="P83" i="5"/>
  <c r="L83" i="5"/>
  <c r="I83" i="5"/>
  <c r="K82" i="5"/>
  <c r="J82" i="5"/>
  <c r="L82" i="5"/>
  <c r="I82" i="5"/>
  <c r="K81" i="5"/>
  <c r="J81" i="5"/>
  <c r="P81" i="5"/>
  <c r="P93" i="5" s="1"/>
  <c r="E17" i="4" s="1"/>
  <c r="L81" i="5"/>
  <c r="I81" i="5"/>
  <c r="I93" i="5" s="1"/>
  <c r="D17" i="4" s="1"/>
  <c r="S78" i="5"/>
  <c r="F16" i="4" s="1"/>
  <c r="K77" i="5"/>
  <c r="J77" i="5"/>
  <c r="P77" i="5"/>
  <c r="M77" i="5"/>
  <c r="I77" i="5"/>
  <c r="K76" i="5"/>
  <c r="J76" i="5"/>
  <c r="P76" i="5"/>
  <c r="M76" i="5"/>
  <c r="I76" i="5"/>
  <c r="K75" i="5"/>
  <c r="J75" i="5"/>
  <c r="P75" i="5"/>
  <c r="M75" i="5"/>
  <c r="I75" i="5"/>
  <c r="K74" i="5"/>
  <c r="J74" i="5"/>
  <c r="P74" i="5"/>
  <c r="M74" i="5"/>
  <c r="H78" i="5" s="1"/>
  <c r="I74" i="5"/>
  <c r="K73" i="5"/>
  <c r="J73" i="5"/>
  <c r="L73" i="5"/>
  <c r="I73" i="5"/>
  <c r="K72" i="5"/>
  <c r="J72" i="5"/>
  <c r="L72" i="5"/>
  <c r="I72" i="5"/>
  <c r="K71" i="5"/>
  <c r="J71" i="5"/>
  <c r="L71" i="5"/>
  <c r="I71" i="5"/>
  <c r="K70" i="5"/>
  <c r="J70" i="5"/>
  <c r="L70" i="5"/>
  <c r="I70" i="5"/>
  <c r="K69" i="5"/>
  <c r="J69" i="5"/>
  <c r="L69" i="5"/>
  <c r="I69" i="5"/>
  <c r="K68" i="5"/>
  <c r="J68" i="5"/>
  <c r="L68" i="5"/>
  <c r="I68" i="5"/>
  <c r="K67" i="5"/>
  <c r="J67" i="5"/>
  <c r="L67" i="5"/>
  <c r="I67" i="5"/>
  <c r="K66" i="5"/>
  <c r="J66" i="5"/>
  <c r="P66" i="5"/>
  <c r="L66" i="5"/>
  <c r="I66" i="5"/>
  <c r="K65" i="5"/>
  <c r="J65" i="5"/>
  <c r="P65" i="5"/>
  <c r="L65" i="5"/>
  <c r="I65" i="5"/>
  <c r="K64" i="5"/>
  <c r="J64" i="5"/>
  <c r="P64" i="5"/>
  <c r="L64" i="5"/>
  <c r="I64" i="5"/>
  <c r="K63" i="5"/>
  <c r="J63" i="5"/>
  <c r="P63" i="5"/>
  <c r="L63" i="5"/>
  <c r="I63" i="5"/>
  <c r="K62" i="5"/>
  <c r="J62" i="5"/>
  <c r="P62" i="5"/>
  <c r="L62" i="5"/>
  <c r="I62" i="5"/>
  <c r="K61" i="5"/>
  <c r="J61" i="5"/>
  <c r="P61" i="5"/>
  <c r="L61" i="5"/>
  <c r="I61" i="5"/>
  <c r="K60" i="5"/>
  <c r="J60" i="5"/>
  <c r="P60" i="5"/>
  <c r="L60" i="5"/>
  <c r="I60" i="5"/>
  <c r="K59" i="5"/>
  <c r="J59" i="5"/>
  <c r="P59" i="5"/>
  <c r="P78" i="5" s="1"/>
  <c r="E16" i="4" s="1"/>
  <c r="L59" i="5"/>
  <c r="L78" i="5" s="1"/>
  <c r="B16" i="4" s="1"/>
  <c r="I59" i="5"/>
  <c r="F15" i="4"/>
  <c r="S56" i="5"/>
  <c r="K55" i="5"/>
  <c r="J55" i="5"/>
  <c r="P55" i="5"/>
  <c r="M55" i="5"/>
  <c r="M56" i="5" s="1"/>
  <c r="C15" i="4" s="1"/>
  <c r="I55" i="5"/>
  <c r="K54" i="5"/>
  <c r="J54" i="5"/>
  <c r="L54" i="5"/>
  <c r="I54" i="5"/>
  <c r="K53" i="5"/>
  <c r="J53" i="5"/>
  <c r="P53" i="5"/>
  <c r="L53" i="5"/>
  <c r="I53" i="5"/>
  <c r="K52" i="5"/>
  <c r="J52" i="5"/>
  <c r="P52" i="5"/>
  <c r="L52" i="5"/>
  <c r="I52" i="5"/>
  <c r="K51" i="5"/>
  <c r="J51" i="5"/>
  <c r="P51" i="5"/>
  <c r="P56" i="5" s="1"/>
  <c r="E15" i="4" s="1"/>
  <c r="L51" i="5"/>
  <c r="I51" i="5"/>
  <c r="S48" i="5"/>
  <c r="F14" i="4" s="1"/>
  <c r="H48" i="5"/>
  <c r="M48" i="5"/>
  <c r="C14" i="4" s="1"/>
  <c r="K47" i="5"/>
  <c r="J47" i="5"/>
  <c r="P47" i="5"/>
  <c r="L47" i="5"/>
  <c r="I47" i="5"/>
  <c r="K46" i="5"/>
  <c r="J46" i="5"/>
  <c r="L46" i="5"/>
  <c r="I46" i="5"/>
  <c r="K45" i="5"/>
  <c r="J45" i="5"/>
  <c r="P45" i="5"/>
  <c r="P48" i="5" s="1"/>
  <c r="E14" i="4" s="1"/>
  <c r="L45" i="5"/>
  <c r="I45" i="5"/>
  <c r="I48" i="5" s="1"/>
  <c r="D14" i="4" s="1"/>
  <c r="K44" i="5"/>
  <c r="J44" i="5"/>
  <c r="P44" i="5"/>
  <c r="L44" i="5"/>
  <c r="L48" i="5" s="1"/>
  <c r="B14" i="4" s="1"/>
  <c r="I44" i="5"/>
  <c r="F13" i="4"/>
  <c r="S41" i="5"/>
  <c r="H41" i="5"/>
  <c r="M41" i="5"/>
  <c r="C13" i="4" s="1"/>
  <c r="K40" i="5"/>
  <c r="J40" i="5"/>
  <c r="L40" i="5"/>
  <c r="I40" i="5"/>
  <c r="K39" i="5"/>
  <c r="J39" i="5"/>
  <c r="P39" i="5"/>
  <c r="L39" i="5"/>
  <c r="I39" i="5"/>
  <c r="K38" i="5"/>
  <c r="J38" i="5"/>
  <c r="P38" i="5"/>
  <c r="L38" i="5"/>
  <c r="I38" i="5"/>
  <c r="K37" i="5"/>
  <c r="J37" i="5"/>
  <c r="L37" i="5"/>
  <c r="I37" i="5"/>
  <c r="K36" i="5"/>
  <c r="J36" i="5"/>
  <c r="P36" i="5"/>
  <c r="L36" i="5"/>
  <c r="I36" i="5"/>
  <c r="K35" i="5"/>
  <c r="J35" i="5"/>
  <c r="P35" i="5"/>
  <c r="P41" i="5" s="1"/>
  <c r="E13" i="4" s="1"/>
  <c r="L35" i="5"/>
  <c r="I35" i="5"/>
  <c r="K34" i="5"/>
  <c r="J34" i="5"/>
  <c r="P34" i="5"/>
  <c r="L34" i="5"/>
  <c r="I34" i="5"/>
  <c r="F12" i="4"/>
  <c r="S31" i="5"/>
  <c r="K30" i="5"/>
  <c r="J30" i="5"/>
  <c r="P30" i="5"/>
  <c r="M30" i="5"/>
  <c r="H31" i="5" s="1"/>
  <c r="I30" i="5"/>
  <c r="K29" i="5"/>
  <c r="J29" i="5"/>
  <c r="L29" i="5"/>
  <c r="I29" i="5"/>
  <c r="K28" i="5"/>
  <c r="J28" i="5"/>
  <c r="P28" i="5"/>
  <c r="L28" i="5"/>
  <c r="I28" i="5"/>
  <c r="K27" i="5"/>
  <c r="J27" i="5"/>
  <c r="P27" i="5"/>
  <c r="L27" i="5"/>
  <c r="I27" i="5"/>
  <c r="K26" i="5"/>
  <c r="J26" i="5"/>
  <c r="P26" i="5"/>
  <c r="L26" i="5"/>
  <c r="I26" i="5"/>
  <c r="K25" i="5"/>
  <c r="J25" i="5"/>
  <c r="L25" i="5"/>
  <c r="I25" i="5"/>
  <c r="K24" i="5"/>
  <c r="J24" i="5"/>
  <c r="P24" i="5"/>
  <c r="L24" i="5"/>
  <c r="I24" i="5"/>
  <c r="K23" i="5"/>
  <c r="J23" i="5"/>
  <c r="P23" i="5"/>
  <c r="L23" i="5"/>
  <c r="I23" i="5"/>
  <c r="K22" i="5"/>
  <c r="J22" i="5"/>
  <c r="P22" i="5"/>
  <c r="L22" i="5"/>
  <c r="I22" i="5"/>
  <c r="K21" i="5"/>
  <c r="J21" i="5"/>
  <c r="P21" i="5"/>
  <c r="P31" i="5" s="1"/>
  <c r="E12" i="4" s="1"/>
  <c r="L21" i="5"/>
  <c r="I21" i="5"/>
  <c r="I31" i="5" s="1"/>
  <c r="D12" i="4" s="1"/>
  <c r="E11" i="4"/>
  <c r="C11" i="4"/>
  <c r="S18" i="5"/>
  <c r="P18" i="5"/>
  <c r="H18" i="5"/>
  <c r="M18" i="5"/>
  <c r="K17" i="5"/>
  <c r="J17" i="5"/>
  <c r="L17" i="5"/>
  <c r="I17" i="5"/>
  <c r="K16" i="5"/>
  <c r="J16" i="5"/>
  <c r="L16" i="5"/>
  <c r="I16" i="5"/>
  <c r="K15" i="5"/>
  <c r="J15" i="5"/>
  <c r="L15" i="5"/>
  <c r="I15" i="5"/>
  <c r="K14" i="5"/>
  <c r="J14" i="5"/>
  <c r="L14" i="5"/>
  <c r="I14" i="5"/>
  <c r="K13" i="5"/>
  <c r="J13" i="5"/>
  <c r="L13" i="5"/>
  <c r="I13" i="5"/>
  <c r="K12" i="5"/>
  <c r="J12" i="5"/>
  <c r="L12" i="5"/>
  <c r="I12" i="5"/>
  <c r="K11" i="5"/>
  <c r="K236" i="5" s="1"/>
  <c r="J11" i="5"/>
  <c r="L11" i="5"/>
  <c r="I11" i="5"/>
  <c r="J20" i="3"/>
  <c r="L30" i="11" l="1"/>
  <c r="B12" i="10" s="1"/>
  <c r="I49" i="11"/>
  <c r="D13" i="10" s="1"/>
  <c r="L77" i="11"/>
  <c r="B14" i="10" s="1"/>
  <c r="L37" i="8"/>
  <c r="B13" i="7" s="1"/>
  <c r="M37" i="8"/>
  <c r="C13" i="7" s="1"/>
  <c r="L48" i="8"/>
  <c r="B14" i="7" s="1"/>
  <c r="L59" i="8"/>
  <c r="B15" i="7" s="1"/>
  <c r="M59" i="8"/>
  <c r="C15" i="7" s="1"/>
  <c r="L31" i="5"/>
  <c r="B12" i="4" s="1"/>
  <c r="L41" i="5"/>
  <c r="B13" i="4" s="1"/>
  <c r="I41" i="5"/>
  <c r="D13" i="4" s="1"/>
  <c r="I56" i="5"/>
  <c r="D15" i="4" s="1"/>
  <c r="I78" i="5"/>
  <c r="D16" i="4" s="1"/>
  <c r="L93" i="5"/>
  <c r="B17" i="4" s="1"/>
  <c r="H93" i="5"/>
  <c r="L139" i="5"/>
  <c r="B23" i="4" s="1"/>
  <c r="L161" i="5"/>
  <c r="B25" i="4" s="1"/>
  <c r="M161" i="5"/>
  <c r="C25" i="4" s="1"/>
  <c r="I178" i="5"/>
  <c r="D27" i="4" s="1"/>
  <c r="I198" i="5"/>
  <c r="D28" i="4" s="1"/>
  <c r="H198" i="5"/>
  <c r="L216" i="5"/>
  <c r="B30" i="4" s="1"/>
  <c r="L222" i="5"/>
  <c r="B31" i="4" s="1"/>
  <c r="L228" i="5"/>
  <c r="B32" i="4" s="1"/>
  <c r="I233" i="5"/>
  <c r="D33" i="4" s="1"/>
  <c r="H216" i="5"/>
  <c r="I49" i="17"/>
  <c r="D11" i="16" s="1"/>
  <c r="M49" i="17"/>
  <c r="C11" i="16" s="1"/>
  <c r="E11" i="16"/>
  <c r="P51" i="17"/>
  <c r="E12" i="16" s="1"/>
  <c r="L49" i="17"/>
  <c r="B11" i="16" s="1"/>
  <c r="H51" i="17"/>
  <c r="I71" i="14"/>
  <c r="D11" i="13" s="1"/>
  <c r="M71" i="14"/>
  <c r="C11" i="13" s="1"/>
  <c r="I73" i="14"/>
  <c r="D12" i="13" s="1"/>
  <c r="F18" i="12" s="1"/>
  <c r="S74" i="14"/>
  <c r="F14" i="13" s="1"/>
  <c r="L71" i="14"/>
  <c r="B11" i="13" s="1"/>
  <c r="P71" i="14"/>
  <c r="E11" i="13" s="1"/>
  <c r="F11" i="13"/>
  <c r="H73" i="14"/>
  <c r="L16" i="11"/>
  <c r="B11" i="10" s="1"/>
  <c r="H16" i="11"/>
  <c r="L79" i="11"/>
  <c r="B15" i="10" s="1"/>
  <c r="D17" i="9" s="1"/>
  <c r="S80" i="11"/>
  <c r="F17" i="10" s="1"/>
  <c r="I16" i="11"/>
  <c r="D11" i="10" s="1"/>
  <c r="M16" i="11"/>
  <c r="C11" i="10" s="1"/>
  <c r="P16" i="11"/>
  <c r="E11" i="10" s="1"/>
  <c r="H79" i="11"/>
  <c r="L16" i="8"/>
  <c r="B11" i="7" s="1"/>
  <c r="H16" i="8"/>
  <c r="H37" i="8"/>
  <c r="H48" i="8"/>
  <c r="S62" i="8"/>
  <c r="F18" i="7" s="1"/>
  <c r="I16" i="8"/>
  <c r="D11" i="7" s="1"/>
  <c r="M16" i="8"/>
  <c r="C11" i="7" s="1"/>
  <c r="P16" i="8"/>
  <c r="E11" i="7" s="1"/>
  <c r="F11" i="7"/>
  <c r="L18" i="5"/>
  <c r="B11" i="4" s="1"/>
  <c r="S99" i="5"/>
  <c r="F19" i="4" s="1"/>
  <c r="M31" i="5"/>
  <c r="C12" i="4" s="1"/>
  <c r="I18" i="5"/>
  <c r="D11" i="4" s="1"/>
  <c r="P99" i="5"/>
  <c r="E19" i="4" s="1"/>
  <c r="F11" i="4"/>
  <c r="L56" i="5"/>
  <c r="B15" i="4" s="1"/>
  <c r="H56" i="5"/>
  <c r="M78" i="5"/>
  <c r="C16" i="4" s="1"/>
  <c r="L110" i="5"/>
  <c r="B22" i="4" s="1"/>
  <c r="H110" i="5"/>
  <c r="H139" i="5"/>
  <c r="H148" i="5"/>
  <c r="H161" i="5"/>
  <c r="H206" i="5"/>
  <c r="H222" i="5"/>
  <c r="I235" i="5"/>
  <c r="D34" i="4" s="1"/>
  <c r="F17" i="3" s="1"/>
  <c r="P235" i="5"/>
  <c r="E34" i="4" s="1"/>
  <c r="M110" i="5"/>
  <c r="C22" i="4" s="1"/>
  <c r="I51" i="17" l="1"/>
  <c r="D12" i="16" s="1"/>
  <c r="F18" i="15" s="1"/>
  <c r="F18" i="2" s="1"/>
  <c r="H61" i="8"/>
  <c r="P52" i="17"/>
  <c r="E14" i="16" s="1"/>
  <c r="M51" i="17"/>
  <c r="L51" i="17"/>
  <c r="B12" i="16" s="1"/>
  <c r="D18" i="15" s="1"/>
  <c r="L52" i="17"/>
  <c r="B14" i="16" s="1"/>
  <c r="F24" i="15"/>
  <c r="F20" i="15"/>
  <c r="J22" i="15"/>
  <c r="P73" i="14"/>
  <c r="E12" i="13" s="1"/>
  <c r="P74" i="14"/>
  <c r="E14" i="13" s="1"/>
  <c r="L73" i="14"/>
  <c r="M73" i="14"/>
  <c r="I74" i="14"/>
  <c r="J23" i="12"/>
  <c r="F24" i="12"/>
  <c r="F22" i="12"/>
  <c r="F20" i="12"/>
  <c r="J24" i="12"/>
  <c r="J22" i="12"/>
  <c r="F23" i="12"/>
  <c r="L80" i="11"/>
  <c r="B17" i="10" s="1"/>
  <c r="P79" i="11"/>
  <c r="I79" i="11"/>
  <c r="D15" i="10" s="1"/>
  <c r="F17" i="9" s="1"/>
  <c r="M79" i="11"/>
  <c r="C15" i="10" s="1"/>
  <c r="E17" i="9" s="1"/>
  <c r="I80" i="11"/>
  <c r="P61" i="8"/>
  <c r="E16" i="7" s="1"/>
  <c r="I61" i="8"/>
  <c r="D16" i="7" s="1"/>
  <c r="F17" i="6" s="1"/>
  <c r="F17" i="2" s="1"/>
  <c r="P62" i="8"/>
  <c r="E18" i="7" s="1"/>
  <c r="L61" i="8"/>
  <c r="B16" i="7" s="1"/>
  <c r="D17" i="6" s="1"/>
  <c r="M61" i="8"/>
  <c r="I62" i="8"/>
  <c r="H99" i="5"/>
  <c r="L99" i="5"/>
  <c r="B19" i="4" s="1"/>
  <c r="D16" i="3" s="1"/>
  <c r="D16" i="2" s="1"/>
  <c r="H235" i="5"/>
  <c r="M235" i="5"/>
  <c r="C34" i="4" s="1"/>
  <c r="E17" i="3" s="1"/>
  <c r="P236" i="5"/>
  <c r="E36" i="4" s="1"/>
  <c r="M236" i="5"/>
  <c r="C36" i="4" s="1"/>
  <c r="M99" i="5"/>
  <c r="C19" i="4" s="1"/>
  <c r="E16" i="3" s="1"/>
  <c r="E16" i="2" s="1"/>
  <c r="I99" i="5"/>
  <c r="D19" i="4" s="1"/>
  <c r="F16" i="3" s="1"/>
  <c r="F16" i="2" s="1"/>
  <c r="L235" i="5"/>
  <c r="B34" i="4" s="1"/>
  <c r="D17" i="3" s="1"/>
  <c r="D17" i="2" s="1"/>
  <c r="S236" i="5"/>
  <c r="F36" i="4" s="1"/>
  <c r="F23" i="15" l="1"/>
  <c r="J24" i="15"/>
  <c r="F22" i="15"/>
  <c r="J23" i="15"/>
  <c r="J26" i="15" s="1"/>
  <c r="I52" i="17"/>
  <c r="J26" i="12"/>
  <c r="C10" i="1" s="1"/>
  <c r="D14" i="13"/>
  <c r="B10" i="1"/>
  <c r="G10" i="1" s="1"/>
  <c r="D17" i="10"/>
  <c r="B9" i="1"/>
  <c r="F20" i="2"/>
  <c r="E17" i="2"/>
  <c r="D18" i="7"/>
  <c r="B8" i="1"/>
  <c r="C12" i="16"/>
  <c r="E18" i="15" s="1"/>
  <c r="M52" i="17"/>
  <c r="C14" i="16" s="1"/>
  <c r="H52" i="17"/>
  <c r="C12" i="13"/>
  <c r="E18" i="12" s="1"/>
  <c r="E18" i="2" s="1"/>
  <c r="H74" i="14"/>
  <c r="M74" i="14"/>
  <c r="C14" i="13" s="1"/>
  <c r="B12" i="13"/>
  <c r="D18" i="12" s="1"/>
  <c r="D18" i="2" s="1"/>
  <c r="L74" i="14"/>
  <c r="B14" i="13" s="1"/>
  <c r="J28" i="12"/>
  <c r="E15" i="10"/>
  <c r="P80" i="11"/>
  <c r="E17" i="10" s="1"/>
  <c r="J24" i="9"/>
  <c r="F23" i="9"/>
  <c r="F24" i="9"/>
  <c r="F20" i="9"/>
  <c r="J22" i="9"/>
  <c r="J23" i="9"/>
  <c r="F22" i="9"/>
  <c r="M80" i="11"/>
  <c r="C17" i="10" s="1"/>
  <c r="H80" i="11"/>
  <c r="J23" i="6"/>
  <c r="F22" i="6"/>
  <c r="J24" i="6"/>
  <c r="F23" i="6"/>
  <c r="F24" i="6"/>
  <c r="F20" i="6"/>
  <c r="J22" i="6"/>
  <c r="C16" i="7"/>
  <c r="E17" i="6" s="1"/>
  <c r="M62" i="8"/>
  <c r="C18" i="7" s="1"/>
  <c r="H62" i="8"/>
  <c r="L62" i="8"/>
  <c r="B18" i="7" s="1"/>
  <c r="J23" i="3"/>
  <c r="F22" i="3"/>
  <c r="F23" i="3"/>
  <c r="J24" i="3"/>
  <c r="J24" i="2" s="1"/>
  <c r="F24" i="3"/>
  <c r="J22" i="3"/>
  <c r="F20" i="3"/>
  <c r="L236" i="5"/>
  <c r="B36" i="4" s="1"/>
  <c r="I236" i="5"/>
  <c r="H236" i="5"/>
  <c r="C11" i="1" l="1"/>
  <c r="J28" i="15"/>
  <c r="I29" i="15" s="1"/>
  <c r="J29" i="15" s="1"/>
  <c r="J31" i="15" s="1"/>
  <c r="D14" i="16"/>
  <c r="B11" i="1"/>
  <c r="G11" i="1" s="1"/>
  <c r="F22" i="2"/>
  <c r="F23" i="2"/>
  <c r="F24" i="2"/>
  <c r="J23" i="2"/>
  <c r="D36" i="4"/>
  <c r="B7" i="1"/>
  <c r="J26" i="3"/>
  <c r="C7" i="1" s="1"/>
  <c r="J22" i="2"/>
  <c r="J26" i="2" s="1"/>
  <c r="J28" i="2" s="1"/>
  <c r="I29" i="12"/>
  <c r="J29" i="12" s="1"/>
  <c r="J31" i="12" s="1"/>
  <c r="J26" i="9"/>
  <c r="J26" i="6"/>
  <c r="J28" i="3"/>
  <c r="J28" i="9" l="1"/>
  <c r="C9" i="1"/>
  <c r="G9" i="1" s="1"/>
  <c r="J28" i="6"/>
  <c r="C8" i="1"/>
  <c r="G8" i="1" s="1"/>
  <c r="B12" i="1"/>
  <c r="G7" i="1"/>
  <c r="I29" i="9"/>
  <c r="J29" i="9" s="1"/>
  <c r="J31" i="9" s="1"/>
  <c r="I29" i="6"/>
  <c r="J29" i="6" s="1"/>
  <c r="J31" i="6" s="1"/>
  <c r="I29" i="3"/>
  <c r="J29" i="3" s="1"/>
  <c r="J31" i="3" s="1"/>
  <c r="G12" i="1" l="1"/>
  <c r="B13" i="1" s="1"/>
  <c r="G13" i="1" s="1"/>
  <c r="C12" i="1"/>
  <c r="B14" i="1"/>
  <c r="I29" i="2" l="1"/>
  <c r="J29" i="2" s="1"/>
  <c r="I30" i="2"/>
  <c r="J30" i="2" s="1"/>
  <c r="J31" i="2" s="1"/>
  <c r="G14" i="1"/>
  <c r="G15" i="1" s="1"/>
</calcChain>
</file>

<file path=xl/sharedStrings.xml><?xml version="1.0" encoding="utf-8"?>
<sst xmlns="http://schemas.openxmlformats.org/spreadsheetml/2006/main" count="2088" uniqueCount="832">
  <si>
    <t>Rekapitulácia rozpočtu</t>
  </si>
  <si>
    <t>Stavba Prístavba kuchyne ku kultúrnemu domu -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</si>
  <si>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</si>
  <si>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</si>
  <si>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</si>
  <si>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</si>
  <si>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</si>
  <si>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</si>
  <si>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</si>
  <si>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</si>
  <si>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</si>
  <si>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</si>
  <si>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SO 01 - Hlavný objekt - ASR</t>
  </si>
  <si>
    <t>SO 01 - Hlavný objekt - ÚK</t>
  </si>
  <si>
    <t>SO 01 - Hlavný objekt - ZTI</t>
  </si>
  <si>
    <t>SO 01 - Hlavný objekt - ASR - ELI</t>
  </si>
  <si>
    <t>SO 01 - Hlavný objekt - Bleskozvod</t>
  </si>
  <si>
    <t>Krycí list rozpočtu</t>
  </si>
  <si>
    <t xml:space="preserve">Miesto:  </t>
  </si>
  <si>
    <t>Objekt SO 01 - Hlavný objekt - ASR</t>
  </si>
  <si>
    <t xml:space="preserve">Ks: </t>
  </si>
  <si>
    <t xml:space="preserve">Zákazka: </t>
  </si>
  <si>
    <t>Spracoval: Ing. Ján Halgaš</t>
  </si>
  <si>
    <t xml:space="preserve">Dňa </t>
  </si>
  <si>
    <t>05.06.2018</t>
  </si>
  <si>
    <t>Odberateľ: Obec Čičava</t>
  </si>
  <si>
    <t xml:space="preserve">IČO: </t>
  </si>
  <si>
    <t xml:space="preserve">DIČ: </t>
  </si>
  <si>
    <t xml:space="preserve">Dodávateľ: </t>
  </si>
  <si>
    <t>Projektant: D. D. - ARCH s. r. o.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</si>
  <si>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</si>
  <si>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</si>
  <si>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</si>
  <si>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</si>
  <si>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</si>
  <si>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</si>
  <si>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</si>
  <si>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</si>
  <si>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</si>
  <si>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</si>
  <si>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</si>
  <si>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</si>
  <si>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</si>
  <si>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</si>
  <si>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</si>
  <si>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</si>
  <si>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</si>
  <si>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</si>
  <si>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</si>
  <si>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</si>
  <si>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</si>
  <si>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</si>
  <si>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</si>
  <si>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</si>
  <si>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</si>
  <si>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</si>
  <si>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</si>
  <si>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</si>
  <si>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</si>
  <si>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</si>
  <si>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</si>
  <si>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</si>
  <si>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</si>
  <si>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</si>
  <si>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</si>
  <si>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</si>
  <si>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05.06.2018</t>
  </si>
  <si>
    <t>Prehľad rozpočtových nákladov</t>
  </si>
  <si>
    <t>Práce HSV</t>
  </si>
  <si>
    <t>ZEMNÉ PRÁCE</t>
  </si>
  <si>
    <t>ZÁKLADY</t>
  </si>
  <si>
    <t>ZVISLÉ KONŠTRUKCIE</t>
  </si>
  <si>
    <t>VODOROVNÉ KONŠTRUKCIE</t>
  </si>
  <si>
    <t>SPEVNENÉ PLOCHY</t>
  </si>
  <si>
    <t>POVRCHOVÉ ÚPRAVY</t>
  </si>
  <si>
    <t>OSTATNÉ PRÁCE</t>
  </si>
  <si>
    <t>PRESUNY HMÔT</t>
  </si>
  <si>
    <t>Práce PSV</t>
  </si>
  <si>
    <t>IZOLÁCIE PROTI VODE A VLHKOSTI</t>
  </si>
  <si>
    <t>POVLAKOVÉ KRYTINY</t>
  </si>
  <si>
    <t>IZOLÁCIE TEPELNÉ BEŽNÝCH STAVEB. KONŠTRUKCIÍ</t>
  </si>
  <si>
    <t>KONŠTRUKCIE TESÁRSKE</t>
  </si>
  <si>
    <t>DREVOSTAVBY</t>
  </si>
  <si>
    <t>KONŠTRUKCIE KLAMPIARSKE</t>
  </si>
  <si>
    <t>KONŠTRUKCIE STOLÁRSKE</t>
  </si>
  <si>
    <t>KOVOVÉ DOPLNKOVÉ KONŠTRUKCIE</t>
  </si>
  <si>
    <t>PODLAHY A OBKLADY KERAMICKÉ-DLAŽBY</t>
  </si>
  <si>
    <t>PODLAHY A OBKLADY KERAMICKÉ-OBKLADY</t>
  </si>
  <si>
    <t>NÁTERY</t>
  </si>
  <si>
    <t>MAĽBY</t>
  </si>
  <si>
    <t>Celkom v EUR</t>
  </si>
  <si>
    <t>Por.č.</t>
  </si>
  <si>
    <t>Cenník</t>
  </si>
  <si>
    <t>Kód položky</t>
  </si>
  <si>
    <t>Názov</t>
  </si>
  <si>
    <t>Mj</t>
  </si>
  <si>
    <t>Množstvo</t>
  </si>
  <si>
    <t>Cena/Mj</t>
  </si>
  <si>
    <t>Cena celkom</t>
  </si>
  <si>
    <t>Hmotnosť</t>
  </si>
  <si>
    <t>Suť</t>
  </si>
  <si>
    <t xml:space="preserve">  1/A 1</t>
  </si>
  <si>
    <t xml:space="preserve"> 122201101</t>
  </si>
  <si>
    <t xml:space="preserve">Odkopávka a prekopávka nezapažená v hornine 3, do 100 m3   </t>
  </si>
  <si>
    <t>m3</t>
  </si>
  <si>
    <t xml:space="preserve"> 122201109</t>
  </si>
  <si>
    <t xml:space="preserve">Odkopávky a prekopávky nezapažené. Príplatok k cenám za lepivosť horniny 3   </t>
  </si>
  <si>
    <t xml:space="preserve"> 132211101</t>
  </si>
  <si>
    <t xml:space="preserve">Hĺbenie rýh šírky do 600 mm v  hornine tr.3 súdržných - ručným náradím   </t>
  </si>
  <si>
    <t xml:space="preserve"> 132211119</t>
  </si>
  <si>
    <t xml:space="preserve">Príplatok za lepivosť pri hĺbení rýh š do 600 mm ručným náradím v hornine tr. 3   </t>
  </si>
  <si>
    <t xml:space="preserve"> 162501102</t>
  </si>
  <si>
    <t xml:space="preserve">Vodorovné premiestnenie výkopku po spevnenej ceste z horniny tr.1-4, do 100 m3 na vzdialenosť do 3000 m   </t>
  </si>
  <si>
    <t xml:space="preserve"> 167101100</t>
  </si>
  <si>
    <t xml:space="preserve">Nakladanie výkopku tr.1-4 ručne   </t>
  </si>
  <si>
    <t xml:space="preserve"> 171201101</t>
  </si>
  <si>
    <t xml:space="preserve">Uloženie sypaniny do násypov s rozprestretím sypaniny vo vrstvách a s hrubým urovnaním nezhutnených   </t>
  </si>
  <si>
    <t xml:space="preserve">  2/A 1</t>
  </si>
  <si>
    <t xml:space="preserve"> 289971211</t>
  </si>
  <si>
    <t xml:space="preserve">Zhotovenie vrstvy z geotextílie na upravenom povrchu sklon do 1 : 5 , šírky od 0 do 3 m   </t>
  </si>
  <si>
    <t>m2</t>
  </si>
  <si>
    <t xml:space="preserve"> 11/A 1</t>
  </si>
  <si>
    <t xml:space="preserve"> 271573001</t>
  </si>
  <si>
    <t xml:space="preserve">Násyp pod základové  konštrukcie so zhutnením zo štrkopiesku fr.0-32 mm   </t>
  </si>
  <si>
    <t xml:space="preserve"> 273321211</t>
  </si>
  <si>
    <t xml:space="preserve">Betón základových dosiek, železový (bez výstuže), tr. C 12/15   </t>
  </si>
  <si>
    <t xml:space="preserve"> 273351217</t>
  </si>
  <si>
    <t xml:space="preserve">Debnenie stien základových dosiek, zhotovenie-tradičné   </t>
  </si>
  <si>
    <t xml:space="preserve"> 273351218</t>
  </si>
  <si>
    <t xml:space="preserve">Debnenie stien základových dosiek, odstránenie-tradičné   </t>
  </si>
  <si>
    <t xml:space="preserve"> 273362421</t>
  </si>
  <si>
    <t xml:space="preserve">Výstuž základových dosiek zo zvár. sietí KARI, priemer drôtu 6/6 mm, veľkosť oka 100x100 mm   </t>
  </si>
  <si>
    <t xml:space="preserve"> 274313521</t>
  </si>
  <si>
    <t xml:space="preserve">Betón základových pásov, prostý tr. C 12/15   </t>
  </si>
  <si>
    <t xml:space="preserve"> 274351217</t>
  </si>
  <si>
    <t xml:space="preserve">Debnenie stien základových pásov, zhotovenie-tradičné   </t>
  </si>
  <si>
    <t xml:space="preserve"> 274351218</t>
  </si>
  <si>
    <t xml:space="preserve">Debnenie stien základových pásov, odstránenie-tradičné   </t>
  </si>
  <si>
    <t>S/S90</t>
  </si>
  <si>
    <t xml:space="preserve"> 6936651000</t>
  </si>
  <si>
    <t xml:space="preserve">Geotextília netkaná polypropylénová PP 200   </t>
  </si>
  <si>
    <t xml:space="preserve"> 317162101</t>
  </si>
  <si>
    <t xml:space="preserve">Keramický predpätý preklad POROTHERM KPP alebo ekvivalent, šírky 120 mm, výšky 65 mm, dĺžky 1000 mm   </t>
  </si>
  <si>
    <t>ks</t>
  </si>
  <si>
    <t xml:space="preserve"> 317162102</t>
  </si>
  <si>
    <t xml:space="preserve">Keramický predpätý preklad POROTHERM KPP alebo ekvivalent, šírky 120 mm, výšky 65 mm, dĺžky 1250 mm   </t>
  </si>
  <si>
    <t xml:space="preserve"> 317351107</t>
  </si>
  <si>
    <t xml:space="preserve">Debnenie prekladu  vrátane podpornej konštrukcie výšky do 4 m zhotovenie   </t>
  </si>
  <si>
    <t xml:space="preserve"> 317351108</t>
  </si>
  <si>
    <t xml:space="preserve">Debnenie prekladu  vrátane podpornej konštrukcie výšky do 4 m odstránenie   </t>
  </si>
  <si>
    <t xml:space="preserve"> 342273075</t>
  </si>
  <si>
    <t>Priečky z tvárnic PORFIX hr. 75 mm P2-500 hladkých, na MVC a lepidlo PORFIX (75x250x500)   alebo ekvivalent</t>
  </si>
  <si>
    <t xml:space="preserve"> 342273150</t>
  </si>
  <si>
    <t>Priečky z tvárnic PORFIX hr. 150 mm P2-500 hladkých, na MVC a lepidlo PORFIX (150x250x500)    alebo ekvivalent</t>
  </si>
  <si>
    <t>R/RE</t>
  </si>
  <si>
    <t xml:space="preserve"> 311275652</t>
  </si>
  <si>
    <t>Murivo nosné (m3) z tvárnic PORFIX hr. 300 mm P2-440 HL, na MVC a lepidlo PORFIX (300x250x500)   alebo ekvivalent</t>
  </si>
  <si>
    <t xml:space="preserve"> 417321515</t>
  </si>
  <si>
    <t xml:space="preserve">Betón stužujúcich pásov a vencov železový tr. C 25/30   </t>
  </si>
  <si>
    <t xml:space="preserve"> 417351115</t>
  </si>
  <si>
    <t xml:space="preserve">Debnenie bočníc stužujúcich pásov a vencov vrátane vzpier zhotovenie   </t>
  </si>
  <si>
    <t xml:space="preserve"> 417351116</t>
  </si>
  <si>
    <t xml:space="preserve">Debnenie bočníc stužujúcich pásov a vencov vrátane vzpier odstránenie   </t>
  </si>
  <si>
    <t xml:space="preserve"> 417361821</t>
  </si>
  <si>
    <t xml:space="preserve">Výstuž stužujúcich pásov a vencov z betonárskej ocele 10505   </t>
  </si>
  <si>
    <t>t</t>
  </si>
  <si>
    <t>221/A 1</t>
  </si>
  <si>
    <t xml:space="preserve"> 564752113</t>
  </si>
  <si>
    <t xml:space="preserve">Podklad alebo kryt z kameniva hrubého drveného veľ. 32-63mm(vibr.štrk) po zhut.hr. 170 mm   </t>
  </si>
  <si>
    <t xml:space="preserve"> 564752114</t>
  </si>
  <si>
    <t xml:space="preserve">Podklad alebo kryt z kameniva hrubého drveného veľ. 32-63mm(vibr.štrk) po zhut.hr. 180 mm   </t>
  </si>
  <si>
    <t xml:space="preserve"> 596911112</t>
  </si>
  <si>
    <t xml:space="preserve">Kladenie zámkovej dlažby  hr. 6 cm pre peších nad 20 m2 so zriadením lôžka z kameniva hr. 4 cm   </t>
  </si>
  <si>
    <t xml:space="preserve"> 564231111,1</t>
  </si>
  <si>
    <t xml:space="preserve">Dunajský štrk hr. 100 mm - D+ M   </t>
  </si>
  <si>
    <t>S/S70</t>
  </si>
  <si>
    <t xml:space="preserve"> 5921951020</t>
  </si>
  <si>
    <t>Dlažba High value Premac KLASIKO 20x20x6 cm, aquaflair sivá   alebo ekvivalent</t>
  </si>
  <si>
    <t xml:space="preserve"> 612481119</t>
  </si>
  <si>
    <t xml:space="preserve">Potiahnutie vnútorných stien sklotextílnou mriežkou s celoplošným prilepením   </t>
  </si>
  <si>
    <t xml:space="preserve"> 620991121</t>
  </si>
  <si>
    <t xml:space="preserve">Zakrývanie výplní vonkajších otvorov s rámami a zárubňami, zábradlí, oplechovania, atď. zhotovené z lešenia akýmkoľvek spôsobom   </t>
  </si>
  <si>
    <t xml:space="preserve"> 622464142</t>
  </si>
  <si>
    <t>Vonkajšia omietka stien tenkovrstvová Weber - Terranova, silikónová, weber.pas exclusive, roztieraná jemnozrnná   alebo ekvivalent</t>
  </si>
  <si>
    <t xml:space="preserve"> 622465121</t>
  </si>
  <si>
    <t>Vonkajšia omietka stien Weber - Terranova, farebné piesky, weber.pas mozaiková omietka, strednozrnná   alebo ekvivalent</t>
  </si>
  <si>
    <t xml:space="preserve"> 622481119</t>
  </si>
  <si>
    <t xml:space="preserve">Potiahnutie vonkajších stien sklotextílnou mriežkou s celoplošným prilepením   </t>
  </si>
  <si>
    <t xml:space="preserve"> 625252301</t>
  </si>
  <si>
    <t xml:space="preserve">Kontaktný zatepľovací systém hr. 30 mm weber.therm exclusive alebo ekvivalent (minerálna vlna), skrutkovacie kotvy   </t>
  </si>
  <si>
    <t xml:space="preserve"> 642942111</t>
  </si>
  <si>
    <t xml:space="preserve">Osadenie oceľovej dverovej zárubne alebo rámu, plochy otvoru do 2,5 m2   </t>
  </si>
  <si>
    <t xml:space="preserve"> 642945111</t>
  </si>
  <si>
    <t xml:space="preserve">Osadenie oceľ. zárubní protipož. dverí s obetónov. jednokrídlové do 2,5 m2   </t>
  </si>
  <si>
    <t xml:space="preserve"> 612460121</t>
  </si>
  <si>
    <t xml:space="preserve">Príprava vnútorného podkladu stien penetráciou základnou   </t>
  </si>
  <si>
    <t xml:space="preserve"> 612460222</t>
  </si>
  <si>
    <t xml:space="preserve">Vnútorná omietka stien vápenná štuková (jemná), hr. 4 mm   </t>
  </si>
  <si>
    <t xml:space="preserve"> 622460121</t>
  </si>
  <si>
    <t xml:space="preserve">Príprava vonkajšieho podkladu stien penetráciou základnou   </t>
  </si>
  <si>
    <t xml:space="preserve"> 625251385</t>
  </si>
  <si>
    <t xml:space="preserve">Kontaktný zatepľovací systém hr. 100 mm BAUMIT STAR alebo ekvivalent - riešenie pre sokel (XPS), skrutkovacie kotvy   </t>
  </si>
  <si>
    <t xml:space="preserve"> 625252310,1</t>
  </si>
  <si>
    <t xml:space="preserve">Kontaktný zatepľovací systém hr. 150 mm weber.therm exclusive alebo ekvivalent (minerálna vlna), skrutkovacie kotvy   </t>
  </si>
  <si>
    <t xml:space="preserve"> 625252341</t>
  </si>
  <si>
    <t xml:space="preserve">Kontaktný zatepľovací systém ostenia hr. 30 mm weber.therm exclusive alebo ekvivalent (minerálna vlna)   </t>
  </si>
  <si>
    <t xml:space="preserve"> 632450028,1</t>
  </si>
  <si>
    <t xml:space="preserve">Betónový poter  samonosný hr. 70 mm   </t>
  </si>
  <si>
    <t>S/S50</t>
  </si>
  <si>
    <t xml:space="preserve"> 5533192000</t>
  </si>
  <si>
    <t>Zárubňa oceľová CgU 60x197x8,7cm Ľ, WAGNER SERVICECENTRUM   alebo ekvivalent</t>
  </si>
  <si>
    <t xml:space="preserve"> 5533192400</t>
  </si>
  <si>
    <t>Zárubňa oceľová CgU 80x197x8,7cm Ľ, WAGNER SERVICECENTRUM   alebo ekvivalent</t>
  </si>
  <si>
    <t xml:space="preserve"> 5533192500</t>
  </si>
  <si>
    <t>Zárubňa oceľová CgU 80x197x8,7cm P, WAGNER SERVICECENTRUM   alebo ekvivalent</t>
  </si>
  <si>
    <t xml:space="preserve"> 5533300300</t>
  </si>
  <si>
    <t xml:space="preserve">Zárubňa oceľová, protipožiarna, Ľ/P, šxhrxv 800x1970x160 mm do murovaných priečok, odolnosť EI30   </t>
  </si>
  <si>
    <t xml:space="preserve">  3/A 1</t>
  </si>
  <si>
    <t xml:space="preserve"> 941942011</t>
  </si>
  <si>
    <t xml:space="preserve">Montáž lešenia rámového systémového s podlahami šírky nad 0,75 do 1,10 m, výšky do 10 m   </t>
  </si>
  <si>
    <t xml:space="preserve"> 941942911</t>
  </si>
  <si>
    <t xml:space="preserve">Príplatok za prvý a každý ďalší i začatý týždeň použitia lešenia rámového systémového šírky nad 0,75 do 1,10 m, výšky do 10 m   </t>
  </si>
  <si>
    <t xml:space="preserve"> 941955002</t>
  </si>
  <si>
    <t xml:space="preserve">Lešenie ľahké pracovné pomocné s výškou lešeňovej podlahy nad 1,20 do 1,90 m   </t>
  </si>
  <si>
    <t xml:space="preserve"> 944944103</t>
  </si>
  <si>
    <t>Ochranná sieť na boku lešenia zo siete Baumit   alebo ekvivalent</t>
  </si>
  <si>
    <t xml:space="preserve">  3/B 1</t>
  </si>
  <si>
    <t xml:space="preserve"> 941942811</t>
  </si>
  <si>
    <t xml:space="preserve">Demontáž lešenia rámového systémového s podlahami šírky nad 0,75 do 1,10 m, výšky do 10 m   </t>
  </si>
  <si>
    <t xml:space="preserve"> 952901111</t>
  </si>
  <si>
    <t xml:space="preserve">Vyčistenie budov pri výške podlaží do 4m   </t>
  </si>
  <si>
    <t xml:space="preserve"> 916561112</t>
  </si>
  <si>
    <t xml:space="preserve">Osadenie záhonového alebo parkového obrubníka betón., do lôžka z bet. pros. tr. C 16/20 s bočnou oporou   </t>
  </si>
  <si>
    <t>m</t>
  </si>
  <si>
    <t xml:space="preserve"> 918101112</t>
  </si>
  <si>
    <t xml:space="preserve">Lôžko pod obrubníky, krajníky alebo obruby z dlažob. kociek z betónu prostého tr. C 16/20   </t>
  </si>
  <si>
    <t xml:space="preserve"> 953946514</t>
  </si>
  <si>
    <t xml:space="preserve">WEBER - TERRANOVA alebo ekvivalent soklový profil LO 153 mm (hliníkový)   </t>
  </si>
  <si>
    <t xml:space="preserve"> 953946521</t>
  </si>
  <si>
    <t xml:space="preserve">WEBER - TERRANOVA alebo ekvivalent rohový ochranný profil s integrovanou sieťovinou LK Al 100 (hliníkový)   </t>
  </si>
  <si>
    <t xml:space="preserve"> 989542213,1</t>
  </si>
  <si>
    <t xml:space="preserve">Osadenie a montáž haciaceho pristoja P9   </t>
  </si>
  <si>
    <t xml:space="preserve"> 5921954660</t>
  </si>
  <si>
    <t xml:space="preserve">Premac obrubník parkový 100x20x5 cm, sivý   </t>
  </si>
  <si>
    <t xml:space="preserve"> 998011001</t>
  </si>
  <si>
    <t xml:space="preserve">Presun hmôt pre budovy  (801, 803, 812), zvislá konštr. z tehál, tvárnic, z kovu výšky do 6 m   </t>
  </si>
  <si>
    <t>711/A 1</t>
  </si>
  <si>
    <t xml:space="preserve"> 711111001</t>
  </si>
  <si>
    <t xml:space="preserve">Zhotovenie izolácie proti zemnej vlhkosti vodorovná náterom penetračným za studena   </t>
  </si>
  <si>
    <t xml:space="preserve"> 711141559</t>
  </si>
  <si>
    <t xml:space="preserve">Zhotovenie  izolácie proti zemnej vlhkosti a tlakovej vode vodorovná NAIP pritavením   </t>
  </si>
  <si>
    <t xml:space="preserve"> 998711201</t>
  </si>
  <si>
    <t xml:space="preserve">Presun hmôt pre izoláciu proti vode v objektoch výšky do 6 m   </t>
  </si>
  <si>
    <t>%</t>
  </si>
  <si>
    <t xml:space="preserve"> 711132107</t>
  </si>
  <si>
    <t xml:space="preserve">Zhotovenie izolácie proti zemnej vlhkosti nopovou fóloiu položenou voľne na ploche zvislej   </t>
  </si>
  <si>
    <t>S/S10</t>
  </si>
  <si>
    <t xml:space="preserve"> 1116315000</t>
  </si>
  <si>
    <t xml:space="preserve">Lak asfaltový ALP-PENETRAL v sudoch   </t>
  </si>
  <si>
    <t xml:space="preserve"> 6283221000</t>
  </si>
  <si>
    <t>Asfaltovaný pás pre spodné vrstvy hydroizolačných systémov HYDROBIT V 60 S 35   alebo ekvivalent</t>
  </si>
  <si>
    <t xml:space="preserve"> 6288000640</t>
  </si>
  <si>
    <t>Nopová fólia FONDALINE PLUS 500 proti zemnej vlhkosti s radónovou ochranou, výška nopu 8 mm ONDULINE   alebo ekvivalent</t>
  </si>
  <si>
    <t>711/A 2</t>
  </si>
  <si>
    <t xml:space="preserve"> 712973450</t>
  </si>
  <si>
    <t xml:space="preserve">Detaily k termoplastom všeobecne, kútový uholník z hrubopoplastovaného plechu RŠ 200 mm, ohyb 90-135°   </t>
  </si>
  <si>
    <t xml:space="preserve"> 712973772</t>
  </si>
  <si>
    <t xml:space="preserve">Detaily k termoplastom všeobecne, ukončujúci profil na stene, dverách, z hrubopoplast. plechu RŠ 125 mm   </t>
  </si>
  <si>
    <t xml:space="preserve"> 712973774</t>
  </si>
  <si>
    <t xml:space="preserve">Detaily k termoplastom všeobecne, ukončujúci profil na stene, dverách, z hrubopoplast. plechu RŠ 200 mm   </t>
  </si>
  <si>
    <t xml:space="preserve"> 712973781</t>
  </si>
  <si>
    <t xml:space="preserve">Detaily k termoplastom všeobecne, stenový kotviaci pásik z hrubopoplast. plechu RŠ 70 mm   </t>
  </si>
  <si>
    <t xml:space="preserve"> 712973830</t>
  </si>
  <si>
    <t xml:space="preserve">Detaily k termoplastom všeobecne, oplechovanie okraja záveternou lištou z hrubopolpast. plechu RŠ 200 mm   </t>
  </si>
  <si>
    <t xml:space="preserve"> 712973885</t>
  </si>
  <si>
    <t xml:space="preserve">Detaily k termoplastom všeobecne, oplechovanie okraja odkvapovou lištou z hrubopolpast. plechu RŠ 200 mm   </t>
  </si>
  <si>
    <t xml:space="preserve"> 712990040</t>
  </si>
  <si>
    <t xml:space="preserve">Položenie geotextílie vodorovne alebo zvislo na strechy ploché do 10°   </t>
  </si>
  <si>
    <t xml:space="preserve"> 712991030</t>
  </si>
  <si>
    <t xml:space="preserve">Montáž podkladnej konštrukcie z OSB dosiek na atike šírky 311 - 410 mm pod klampiarske konštrukcie   </t>
  </si>
  <si>
    <t xml:space="preserve"> 998712201</t>
  </si>
  <si>
    <t xml:space="preserve">Presun hmôt pre izoláciu povlakovej krytiny v objektoch výšky do 6 m   </t>
  </si>
  <si>
    <t xml:space="preserve"> 2832990762,1</t>
  </si>
  <si>
    <t xml:space="preserve">Kužel   </t>
  </si>
  <si>
    <t xml:space="preserve"> 2832990763,1</t>
  </si>
  <si>
    <t xml:space="preserve">Vlnovec   </t>
  </si>
  <si>
    <t xml:space="preserve"> 2832997321,1</t>
  </si>
  <si>
    <t xml:space="preserve">Tmel   </t>
  </si>
  <si>
    <t xml:space="preserve"> 2833000150,1</t>
  </si>
  <si>
    <t xml:space="preserve">FATRAFOL-S alebo ekvivalent  z mPVC 810 hydroizolačná fólia hr.1,50 mm, š.1,3m; 1.6 mm a 2.05 mm šedá   </t>
  </si>
  <si>
    <t xml:space="preserve"> 712370070,1</t>
  </si>
  <si>
    <t xml:space="preserve">Zhotovenie povlakovej krytiny striech plochých do 10° PVC-P fóliou upevnenou prikotvením so zvarením spoju   </t>
  </si>
  <si>
    <t>S/S20</t>
  </si>
  <si>
    <t xml:space="preserve"> 2474733000</t>
  </si>
  <si>
    <t xml:space="preserve">Lepidlo polyuretánové, balenie 310 g   </t>
  </si>
  <si>
    <t xml:space="preserve"> 2832990170</t>
  </si>
  <si>
    <t xml:space="preserve">Zálievka Z 01, balenie:2,5kg   </t>
  </si>
  <si>
    <t>kg</t>
  </si>
  <si>
    <t xml:space="preserve"> 2832990600</t>
  </si>
  <si>
    <t xml:space="preserve">Kotviaca technika - rozperný nit do betónu   </t>
  </si>
  <si>
    <t xml:space="preserve"> 2832990650</t>
  </si>
  <si>
    <t>Kotviaca technika - vrut SK-RB Power   alebo ekvivalent</t>
  </si>
  <si>
    <t>S/S80</t>
  </si>
  <si>
    <t xml:space="preserve"> 6072627200</t>
  </si>
  <si>
    <t xml:space="preserve">Doska OSB 3 Superfinish ECO P+D  alebo ekvivalentnebrúsené hr. 15 mm, 2500x1250 mm   </t>
  </si>
  <si>
    <t xml:space="preserve"> 6936651300</t>
  </si>
  <si>
    <t>Geotextília netkaná polypropylénová Tatratex PP 300   alebo ekvivalent</t>
  </si>
  <si>
    <t>713/A 1</t>
  </si>
  <si>
    <t xml:space="preserve"> 713111111</t>
  </si>
  <si>
    <t xml:space="preserve">Montáž tepelnej izolácie stropov minerálnou vlnou, vrchom kladenou voľne   </t>
  </si>
  <si>
    <t xml:space="preserve"> 713122111</t>
  </si>
  <si>
    <t xml:space="preserve">Montáž tepelnej izolácie podláh polystyrénom, kladeným voľne v jednej vrstve   </t>
  </si>
  <si>
    <t>713/A 5</t>
  </si>
  <si>
    <t xml:space="preserve"> 998713201</t>
  </si>
  <si>
    <t xml:space="preserve">Presun hmôt pre izolácie tepelné v objektoch výšky do 6 m   </t>
  </si>
  <si>
    <t xml:space="preserve"> 2837653442</t>
  </si>
  <si>
    <t xml:space="preserve">EPS 150S penový polystyrén hrúbka 100 mm   </t>
  </si>
  <si>
    <t xml:space="preserve"> 6314153440</t>
  </si>
  <si>
    <t xml:space="preserve">Tepelná izolácia šikmých striech Unifit 035 alebo ekvivalent, sklená minerálna izolácia - rolka 140x1200x4500 mm   </t>
  </si>
  <si>
    <t xml:space="preserve"> 6314153450</t>
  </si>
  <si>
    <t xml:space="preserve">Tepelná izolácia šikmých striech Unifit 035 alebo ekvivalent, sklená minerálna izolácia - rolka 160x1200x4000 mm   </t>
  </si>
  <si>
    <t>762/A 1</t>
  </si>
  <si>
    <t xml:space="preserve"> 762332120</t>
  </si>
  <si>
    <t xml:space="preserve">Montáž viazaných konštrukcií krovov striech z reziva priemernej plochy 120-224 cm2   </t>
  </si>
  <si>
    <t xml:space="preserve"> 762395000</t>
  </si>
  <si>
    <t xml:space="preserve">Spojovacie prostriedky pre viazané konštrukcie krovov, debnenie a laťovanie, nadstrešné konštr., spádové kliny - svorky, dosky, klince, pásová oceľ, vruty   </t>
  </si>
  <si>
    <t xml:space="preserve"> 762421303</t>
  </si>
  <si>
    <t xml:space="preserve">Obloženie stropov alebo strešných podhľadov z dosiek OSB skrutkovaných na zraz hr. dosky 15 mm   </t>
  </si>
  <si>
    <t xml:space="preserve"> 762421332</t>
  </si>
  <si>
    <t xml:space="preserve">Obloženie stropov alebo strešných podhľadov z dosiek CETRIS alebo ekvivalent skrutkovaných na zraz hr. dosky 12 mm   </t>
  </si>
  <si>
    <t xml:space="preserve"> 998762202</t>
  </si>
  <si>
    <t xml:space="preserve">Presun hmôt pre konštrukcie tesárske v objektoch výšky do 12 m   </t>
  </si>
  <si>
    <t xml:space="preserve"> 762341002</t>
  </si>
  <si>
    <t xml:space="preserve">Montáž debnenia jednoduchých striech, na kontralaty drevotrieskovými OSB doskami na pero drážku   </t>
  </si>
  <si>
    <t xml:space="preserve"> 762341201</t>
  </si>
  <si>
    <t xml:space="preserve">Montáž latovania jednoduchých striech pre sklon do 60°   </t>
  </si>
  <si>
    <t xml:space="preserve"> 6051599900</t>
  </si>
  <si>
    <t xml:space="preserve">Hranol mäkké rezivo - omietané smrek hranol do 200x200mm mäkké rezivo   </t>
  </si>
  <si>
    <t xml:space="preserve"> 6053340500</t>
  </si>
  <si>
    <t xml:space="preserve">Laty smrek akosť I do 25cm2 L=201-300 cm   </t>
  </si>
  <si>
    <t xml:space="preserve"> 6072627800</t>
  </si>
  <si>
    <t xml:space="preserve">Doska OSB 3 Superfinish ECO P+D alebo ekvivalent nebrúsené hr. 22 mm, 2500x1250 mm   </t>
  </si>
  <si>
    <t>763/A 2</t>
  </si>
  <si>
    <t xml:space="preserve"> 998763401</t>
  </si>
  <si>
    <t xml:space="preserve">Presun hmôt pre sádrokartónové konštrukcie v stavbách(objektoch )výšky do 7 m   </t>
  </si>
  <si>
    <t xml:space="preserve"> 763138211,1</t>
  </si>
  <si>
    <t xml:space="preserve">Podhľad SDK Rigips RF alebo ekvivalent 12.5 mm závesný, jednoúrovňová oceľová podkonštrukcia CD + parozabrana   </t>
  </si>
  <si>
    <t>764/A 6</t>
  </si>
  <si>
    <t xml:space="preserve"> 764711114</t>
  </si>
  <si>
    <t xml:space="preserve">Oplechovanie parapetov z plechu LINDAB alebo ekvivalent  r.š. 250 mm   </t>
  </si>
  <si>
    <t xml:space="preserve"> 764731116</t>
  </si>
  <si>
    <t xml:space="preserve">Oplechovanie múrov, atík, nadmuroviek z plechov LINDAB alebo ekvivalent rš. 600 mm   </t>
  </si>
  <si>
    <t xml:space="preserve"> 764751112</t>
  </si>
  <si>
    <t>Odpadová rúra kruhová D 100 mm Lindab Rainline Elite   alebo ekvivalent</t>
  </si>
  <si>
    <t xml:space="preserve"> 764751132</t>
  </si>
  <si>
    <t>Koleno odpadovej rúry D 100 mm Lindab Rainline Elite   alebo ekvivalent</t>
  </si>
  <si>
    <t xml:space="preserve"> 764751142</t>
  </si>
  <si>
    <t>Výtokové koleno potrubia D 100 mm Lindab Rainline Elite   alebo ekvivalent</t>
  </si>
  <si>
    <t xml:space="preserve"> 764751166</t>
  </si>
  <si>
    <t>Medzikus k odkvapovej rúre D 100 mm Lindab Rainline Elite   alebo ekvivalent</t>
  </si>
  <si>
    <t xml:space="preserve"> 764761122</t>
  </si>
  <si>
    <t>Žľab pododkvapový polkruhový R 150 mm, vrátane čela, hákov, rohov, kútov Lindab   alebo ekvivalent</t>
  </si>
  <si>
    <t xml:space="preserve"> 764761232</t>
  </si>
  <si>
    <t>Žľabový kotlík k polkruhovým žľabom D 150 mm Lindab Rainline Elite   alebo ekvivalent</t>
  </si>
  <si>
    <t>764/A 7</t>
  </si>
  <si>
    <t xml:space="preserve"> 998764201</t>
  </si>
  <si>
    <t xml:space="preserve">Presun hmôt pre konštrukcie klampiarske v objektoch výšky do 6 m   </t>
  </si>
  <si>
    <t>766/A 1</t>
  </si>
  <si>
    <t xml:space="preserve"> 766662112</t>
  </si>
  <si>
    <t xml:space="preserve">Montáž dverového krídla otočného jednokrídlového poldrážkového, do existujúcej zárubne, vrátane kovania   </t>
  </si>
  <si>
    <t xml:space="preserve"> 766694141</t>
  </si>
  <si>
    <t xml:space="preserve">Montáž parapetnej dosky plastovej šírky do 300 mm, dĺžky do 1000 mm   </t>
  </si>
  <si>
    <t xml:space="preserve"> 766694142</t>
  </si>
  <si>
    <t xml:space="preserve">Montáž parapetnej dosky plastovej šírky do 300 mm, dĺžky 1000-1600 mm   </t>
  </si>
  <si>
    <t xml:space="preserve"> 766694143</t>
  </si>
  <si>
    <t xml:space="preserve">Montáž parapetnej dosky plastovej šírky do 300 mm, dĺžky 1600-2600 mm   </t>
  </si>
  <si>
    <t xml:space="preserve"> 998766201</t>
  </si>
  <si>
    <t xml:space="preserve">Presun hmot pre konštrukcie stolárske v objektoch výšky do 6 m   </t>
  </si>
  <si>
    <t xml:space="preserve"> 2832301230</t>
  </si>
  <si>
    <t xml:space="preserve">Tesniaca fólia CX alebo ekvivalent exteriér 290 mm/30 m, pre okenné konštrukcie   </t>
  </si>
  <si>
    <t xml:space="preserve"> 2832301240</t>
  </si>
  <si>
    <t xml:space="preserve">Tesniaca fólia CX alebo ekvivalent  interiér 70 mm, pre okenné konštrukcie   </t>
  </si>
  <si>
    <t xml:space="preserve"> 5491502040</t>
  </si>
  <si>
    <t xml:space="preserve">Kovanie - 2x kľučka, povrch nerez brúsený, 2x rozeta BB, FAB   </t>
  </si>
  <si>
    <t xml:space="preserve"> 5534130300,1</t>
  </si>
  <si>
    <t xml:space="preserve">Dvere Al otočné jednokrídlové- 1000x2150   </t>
  </si>
  <si>
    <t xml:space="preserve"> 6114123831,1</t>
  </si>
  <si>
    <t xml:space="preserve">Plastové okno - 900x600 mm, izolačné trojsklo   </t>
  </si>
  <si>
    <t xml:space="preserve"> 6114123833,1</t>
  </si>
  <si>
    <t xml:space="preserve">Plastové okno - 1500x600 mm, izolačné trojsklo   </t>
  </si>
  <si>
    <t xml:space="preserve"> 6114123834,1</t>
  </si>
  <si>
    <t xml:space="preserve">Plastové okno - 1800x600 mm, izolačné trojsklo   </t>
  </si>
  <si>
    <t xml:space="preserve"> 6114123835,1</t>
  </si>
  <si>
    <t xml:space="preserve">Plastové okno - 900x1100 mm, výklopné s požiarnou odolnosťou   </t>
  </si>
  <si>
    <t xml:space="preserve"> 6114123861,1</t>
  </si>
  <si>
    <t xml:space="preserve">Plastové okno - 900x600 mm, izolačné trojsklo, s požiarnou odolnosťou   </t>
  </si>
  <si>
    <t xml:space="preserve"> 766621400</t>
  </si>
  <si>
    <t xml:space="preserve">Montáž okien plastových s hydroizolačnými ISO páskami (exteriérová a interiérová)   </t>
  </si>
  <si>
    <t xml:space="preserve"> 6117103113</t>
  </si>
  <si>
    <t xml:space="preserve">Dvere vnútorné jednokrídlové, výplň papierová voština, povrch CPL laminát M10, mechanicky odolné plné, šírka 600-900 mm   </t>
  </si>
  <si>
    <t xml:space="preserve"> 6119000960</t>
  </si>
  <si>
    <t xml:space="preserve">Vnútorné parapetné dosky plastové komôrkové,B=200mm biela0,90*4+1,50*2   </t>
  </si>
  <si>
    <t>767/A 3</t>
  </si>
  <si>
    <t xml:space="preserve"> 767641110</t>
  </si>
  <si>
    <t xml:space="preserve">Montáž kovového dverového krídla otočného jednokrídlového, do existujúcej zárubne, vrátane kovania   </t>
  </si>
  <si>
    <t xml:space="preserve"> 998767201</t>
  </si>
  <si>
    <t xml:space="preserve">Presun hmôt pre kovové stavebné doplnkové konštrukcie v objektoch výšky do 6 m   </t>
  </si>
  <si>
    <t xml:space="preserve"> 767113111,1</t>
  </si>
  <si>
    <t xml:space="preserve">Montáž dveri z AL-profilov s plochou  do 6 m2   </t>
  </si>
  <si>
    <t xml:space="preserve"> 5534125500</t>
  </si>
  <si>
    <t xml:space="preserve">Oceľové dvere 800x1970 plné požiarne bez zárubne,jednokrídlové EW15-EW30,EI15   </t>
  </si>
  <si>
    <t>771/A 1</t>
  </si>
  <si>
    <t xml:space="preserve"> 771575109</t>
  </si>
  <si>
    <t xml:space="preserve">Montáž podláh z dlaždíc keramických do tmelu veľ. 300 x 300 mm   </t>
  </si>
  <si>
    <t xml:space="preserve"> 998771201</t>
  </si>
  <si>
    <t xml:space="preserve">Presun hmôt pre podlahy z dlaždíc v objektoch výšky do 6m   </t>
  </si>
  <si>
    <t xml:space="preserve"> 5976455001,1</t>
  </si>
  <si>
    <t xml:space="preserve">Dlaždice keramické s protišmykovým povrchom líca úprava   </t>
  </si>
  <si>
    <t xml:space="preserve"> 5978650821,1</t>
  </si>
  <si>
    <t xml:space="preserve">Sokel, rozmer 298x80x8 mm   </t>
  </si>
  <si>
    <t xml:space="preserve"> 771411004</t>
  </si>
  <si>
    <t xml:space="preserve">Montáž soklíkov z obkladačiek do malty veľ. 300 x 80 mm   </t>
  </si>
  <si>
    <t xml:space="preserve"> 771541216,1</t>
  </si>
  <si>
    <t xml:space="preserve">Montáž podláh z dlaždíc  kladených do tmelu flexibil. mrazuvzdorného   </t>
  </si>
  <si>
    <t xml:space="preserve"> 5921957010</t>
  </si>
  <si>
    <t xml:space="preserve">Platne -VYMÝVANÝ BETÓN 40/40/4 cm   </t>
  </si>
  <si>
    <t>771/A 2</t>
  </si>
  <si>
    <t xml:space="preserve"> 781445018</t>
  </si>
  <si>
    <t xml:space="preserve">Montáž obkladov vnútor. stien z obkladačiek kladených do tmelu veľ. 200x200 mm   </t>
  </si>
  <si>
    <t xml:space="preserve"> 998781201</t>
  </si>
  <si>
    <t xml:space="preserve">Presun hmôt pre obklady keramické v objektoch výšky do 6 m   </t>
  </si>
  <si>
    <t xml:space="preserve"> 5976574000</t>
  </si>
  <si>
    <t xml:space="preserve">Obkladačky keramické glazované jednofarebné hladké B 200x200 Ia   </t>
  </si>
  <si>
    <t>783/A 1</t>
  </si>
  <si>
    <t xml:space="preserve"> 783222100</t>
  </si>
  <si>
    <t xml:space="preserve">Nátery kov.stav.doplnk.konštr. syntetické farby šedej na vzduchu schnúce dvojnásobné - 70µm   </t>
  </si>
  <si>
    <t xml:space="preserve"> 783226100</t>
  </si>
  <si>
    <t xml:space="preserve">Nátery kov.stav.doplnk.konštr. syntetické na vzduchu schnúce základný - 35µm   </t>
  </si>
  <si>
    <t xml:space="preserve"> 783782203</t>
  </si>
  <si>
    <t>Nátery tesárskych konštrukcií povrchová impregnácia Bochemitom QB   alebo ekvivalent</t>
  </si>
  <si>
    <t>784/A 1</t>
  </si>
  <si>
    <t xml:space="preserve"> 784452271</t>
  </si>
  <si>
    <t xml:space="preserve">Maľby z maliarskych zmesí Primalex, Farmal,alebo ekvivalent  ručne nanášané dvojnásobné základné na podklad jemnozrnný výšky do 3,80 m   </t>
  </si>
  <si>
    <t xml:space="preserve"> 784452371</t>
  </si>
  <si>
    <t xml:space="preserve">Maľby z maliarskych zmesí Primalex, Farmal, alebo ekvivalent ručne nanášané tónované dvojnásobné na jemnozrnný podklad výšky do 3,80 m   </t>
  </si>
  <si>
    <t>Objekt SO 01 - Hlavný objekt - ÚK</t>
  </si>
  <si>
    <t>ÚSTREDNÉ VYKUROVANIE-STROJOVNE</t>
  </si>
  <si>
    <t>ÚSTREDNÉ VYKUROVANIE-ROZVOD POTRUBIA</t>
  </si>
  <si>
    <t>ÚSTREDNÉ VYKUROVANIE-ARMATÚRY</t>
  </si>
  <si>
    <t>ÚSTREDNÉ VYKUROVANIE-VYKUROVACIE TELESÁ</t>
  </si>
  <si>
    <t>713/A 4</t>
  </si>
  <si>
    <t xml:space="preserve"> 713482121</t>
  </si>
  <si>
    <t xml:space="preserve">Montáž trubíc z PE, hr.15-20 mm,vnút.priemer do 38 mm   </t>
  </si>
  <si>
    <t xml:space="preserve"> 713482131</t>
  </si>
  <si>
    <t xml:space="preserve">Montáž trubíc z PE, hr.30 mm,vnút.priemer do 38 mm   </t>
  </si>
  <si>
    <t xml:space="preserve"> 2837741537</t>
  </si>
  <si>
    <t>Tubolit DG 20 x 13 izolácia-trubica AZ FLEX Armacell   alebo ekvivalent</t>
  </si>
  <si>
    <t xml:space="preserve"> 2837741558</t>
  </si>
  <si>
    <t>Tubolit DG 28 x 30 izolácia-trubica AZ FLEX Armacell   alebo ekvivalent</t>
  </si>
  <si>
    <t xml:space="preserve"> 732331000</t>
  </si>
  <si>
    <t xml:space="preserve">Montáž expanznej nádoby tlak 3 bary s membránou 8 l   </t>
  </si>
  <si>
    <t>S/S40</t>
  </si>
  <si>
    <t xml:space="preserve"> 4846710000</t>
  </si>
  <si>
    <t>Nádoba-expanzná typ NG tlak 3 bary s membránou 8 l šedá REFLEX   alebo ekvivalent</t>
  </si>
  <si>
    <t>731/A 3</t>
  </si>
  <si>
    <t xml:space="preserve"> 733167023</t>
  </si>
  <si>
    <t xml:space="preserve">Potrubie z rúr REHAU, rúrka univerzálna RAUTITAN flex alebo ekvivalent DN 25,0x3,5 mm v kotúčoch   </t>
  </si>
  <si>
    <t xml:space="preserve"> 733167032</t>
  </si>
  <si>
    <t xml:space="preserve">Potrubie z rúr REHAU, rúrka univerzálna RAUTITAN flex alebo ekvivalent DN 20,0x2,8 mm v tyčiach   </t>
  </si>
  <si>
    <t xml:space="preserve"> 733191301</t>
  </si>
  <si>
    <t xml:space="preserve">Tlaková skúška plastového potrubia do 32 mm   </t>
  </si>
  <si>
    <t xml:space="preserve"> 998733201</t>
  </si>
  <si>
    <t xml:space="preserve">Presun hmôt pre rozvody potrubia v objektoch výšky do 6 m   </t>
  </si>
  <si>
    <t xml:space="preserve"> 733167160</t>
  </si>
  <si>
    <t xml:space="preserve">Montáž plasthliníkového prechodu RAUTITAN alebo ekvivalent lisovaním D 20   </t>
  </si>
  <si>
    <t xml:space="preserve"> 733167181</t>
  </si>
  <si>
    <t xml:space="preserve">Montáž plasthliníkového kolena RAUTITAN alebo ekvivalent lisovaním D 20   </t>
  </si>
  <si>
    <t xml:space="preserve"> 733167184</t>
  </si>
  <si>
    <t xml:space="preserve">Montáž plasthliníkového kolena RAUTITAN alebo ekvivalent lisovaním D 25   </t>
  </si>
  <si>
    <t xml:space="preserve"> 733167200</t>
  </si>
  <si>
    <t xml:space="preserve">Montáž plasthliníkového T-kusu RAUTITAN alebo ekvivalent lisovaním D 20   </t>
  </si>
  <si>
    <t xml:space="preserve"> 2862287002</t>
  </si>
  <si>
    <t>T-Kus 20-16-20 RAUTITAN PX odbočka redukovaná, materiál: PPSU REHAU   alebo ekvivalent</t>
  </si>
  <si>
    <t xml:space="preserve"> 2862289103</t>
  </si>
  <si>
    <t xml:space="preserve">T-Kus 20-25-16 RAUTITAN  alebo ekvivalent PX odbočka rozšírená, materiál:   </t>
  </si>
  <si>
    <t xml:space="preserve"> 2862291700</t>
  </si>
  <si>
    <t xml:space="preserve">Prechod s vnútorným závitom RAUTITAN RX alebo ekvivalent, 20-Rp 1/2   </t>
  </si>
  <si>
    <t xml:space="preserve"> 2862294502</t>
  </si>
  <si>
    <t>Koleno RAUTITAN 90°, 20 PX s centrovacími zarážkami, materiál: PPSU, REHAU   alebo ekvivalent</t>
  </si>
  <si>
    <t xml:space="preserve"> 2862294503</t>
  </si>
  <si>
    <t>Koleno RAUTITAN 90°, 25 PX s centrovacími zarážkami, materiál: PPSU, REHAU   alebo ekvivalent</t>
  </si>
  <si>
    <t>731/A 4</t>
  </si>
  <si>
    <t xml:space="preserve"> 734213120</t>
  </si>
  <si>
    <t xml:space="preserve">Montáž ventilu odvzdušňovacieho závitového vykurovacích telies do G 1/2   </t>
  </si>
  <si>
    <t xml:space="preserve"> 734223130</t>
  </si>
  <si>
    <t xml:space="preserve">Montáž ventilu závitového termostatického rohového jednoregulačného G 3/4   </t>
  </si>
  <si>
    <t xml:space="preserve"> 734223208</t>
  </si>
  <si>
    <t xml:space="preserve">Montáž termostatickej hlavice kvapalinovej jednoduchej   </t>
  </si>
  <si>
    <t>súb.</t>
  </si>
  <si>
    <t xml:space="preserve"> 998734201</t>
  </si>
  <si>
    <t xml:space="preserve">Presun hmôt pre armatúry v objektoch výšky do 6 m   </t>
  </si>
  <si>
    <t xml:space="preserve"> 1346612</t>
  </si>
  <si>
    <t xml:space="preserve">3000 Diel pripájací rohový pre 2-rúrk. sústavy, obojstr. vypúšťanie/napúšťanie, uzatvár., pripojenie Rp 1/2, na rúru vonk. G 3/4 s kuž. tesnením, HERZ alebo ekvivalent  </t>
  </si>
  <si>
    <t xml:space="preserve"> 1609803</t>
  </si>
  <si>
    <t xml:space="preserve">Prechodka na plast. rúrku 16x2, G 3/4 z PE-X, PB a kompozit. plastov s hadic. prechodkou, svork. krúžkom a prevl. maticou G 3/4 s kuž. tesnením, HERZ alebo ekvivalent  </t>
  </si>
  <si>
    <t xml:space="preserve"> 1920068</t>
  </si>
  <si>
    <t>Hlavica termostat.Mini M30x1,5, bez polohy 0, kolmými drážkami, s kvapalin.snímačom, nastaviteľná protimraz.ochrana pri cca 6°C, "Design"   alebo ekvivalent</t>
  </si>
  <si>
    <t xml:space="preserve"> 4849210113</t>
  </si>
  <si>
    <t xml:space="preserve">Ručný odvzdušňovací ventil, 1/2, PN 10, niklovaná mosadz OT 58, plast   </t>
  </si>
  <si>
    <t>731/A 5</t>
  </si>
  <si>
    <t xml:space="preserve"> 735154110</t>
  </si>
  <si>
    <t xml:space="preserve">Montáž vykurovacieho telesa panelového dvojradového výšky 300 mm/ dĺžky 400-600 mm   </t>
  </si>
  <si>
    <t xml:space="preserve"> 735154140</t>
  </si>
  <si>
    <t xml:space="preserve">Montáž vykurovacieho telesa panelového dvojradového výšky 600 mm/ dĺžky 400-600 mm   </t>
  </si>
  <si>
    <t xml:space="preserve"> 735158120</t>
  </si>
  <si>
    <t xml:space="preserve">Vykurovacie telesá panelové, tlaková skúška telesa vodou U. S. Steel Košice alebo ekvivalent  dvojradového   </t>
  </si>
  <si>
    <t xml:space="preserve"> 998735201</t>
  </si>
  <si>
    <t xml:space="preserve">Presun hmôt pre vykurovacie telesá v objektoch výšky do 6 m   </t>
  </si>
  <si>
    <t>HZS/HZS</t>
  </si>
  <si>
    <t xml:space="preserve"> HZS000113</t>
  </si>
  <si>
    <t xml:space="preserve">Vykurovacia skúška, zaregulovanie systému UVK   </t>
  </si>
  <si>
    <t>hod</t>
  </si>
  <si>
    <t xml:space="preserve"> 4848955781,1</t>
  </si>
  <si>
    <t xml:space="preserve">Vykurovacie teleso KORADO alebo ekvivalent doskové 2-radové oceľové 22VKP 600x 900   </t>
  </si>
  <si>
    <t xml:space="preserve"> 4848955260</t>
  </si>
  <si>
    <t xml:space="preserve">Vykurovacie teleso KORADO alebo ekvivalent doskové 2-radové oceľové 20VKP 300x 500   </t>
  </si>
  <si>
    <t xml:space="preserve"> 4848955730</t>
  </si>
  <si>
    <t xml:space="preserve">Vykurovacie teleso KORADO alebo ekvivalent  doskové 2-radové oceľové 22VKP 600x 400   </t>
  </si>
  <si>
    <t>Objekt SO 01 - Hlavný objekt - ZTI</t>
  </si>
  <si>
    <t>ZTI-VNÚTORNA KANALIZÁCIA</t>
  </si>
  <si>
    <t>ZTI-VNÚTORNÝ VODOVOD</t>
  </si>
  <si>
    <t>ZTI-ZARIAĎOVACIE PREDMETY</t>
  </si>
  <si>
    <t xml:space="preserve">Tubolit DG 20 x 13 izolácia-trubica AZ FLEX Armacell   alebo ekvivalent </t>
  </si>
  <si>
    <t xml:space="preserve">Tubolit DG 28 x 30 izolácia-trubica AZ FLEX Armacell   alebo ekvivalent </t>
  </si>
  <si>
    <t xml:space="preserve"> 2837741563</t>
  </si>
  <si>
    <t xml:space="preserve">Tubolit DG 32 x 13 izolácia-trubica AZ FLEX Armacell   alebo ekvivalent </t>
  </si>
  <si>
    <t>721/A 1</t>
  </si>
  <si>
    <t xml:space="preserve"> 721171107</t>
  </si>
  <si>
    <t xml:space="preserve">Potrubie z PVC - U odpadové ležaté hrdlové D 75x1, 8   </t>
  </si>
  <si>
    <t xml:space="preserve"> 721171109</t>
  </si>
  <si>
    <t xml:space="preserve">Potrubie z PVC - U odpadové ležaté hrdlové D 110x2, 2   </t>
  </si>
  <si>
    <t xml:space="preserve"> 721173204</t>
  </si>
  <si>
    <t xml:space="preserve">Potrubie z PVC - U odpadné pripájacie D 40x1, 8   </t>
  </si>
  <si>
    <t xml:space="preserve"> 721173205</t>
  </si>
  <si>
    <t xml:space="preserve">Potrubie z PVC - U odpadné pripájacie D 50x1, 8   </t>
  </si>
  <si>
    <t xml:space="preserve"> 721274103</t>
  </si>
  <si>
    <t xml:space="preserve">Ventilačné hlavice strešná - plastové DN 100 HUL 810   alebo ekvivalent </t>
  </si>
  <si>
    <t xml:space="preserve"> 721290111</t>
  </si>
  <si>
    <t xml:space="preserve">Ostatné - skúška tesnosti kanalizácie v objektoch vodou do DN 125   </t>
  </si>
  <si>
    <t xml:space="preserve"> 998721201</t>
  </si>
  <si>
    <t xml:space="preserve">Presun hmôt pre vnútornú kanalizáciu v objektoch výšky do 6 m   </t>
  </si>
  <si>
    <t xml:space="preserve"> 2866340031</t>
  </si>
  <si>
    <t xml:space="preserve">Podlahový vpust HL90Pr, (0,43 l/s), horizontálny odtok DN40/50, mriežka 115x115 mm, zápachová uzávierka PRIMUS, PE/nerezová oceľ   alebo ekvivalent </t>
  </si>
  <si>
    <t xml:space="preserve"> 2866340103</t>
  </si>
  <si>
    <t xml:space="preserve">Podlahový vpust HL310N - 3020, (0,67 l/s), vertikálny odtok DN 50/75/110, nadstavec, rám 132 x 132? mm, kryt s možnosťou nalepenia dlažby 112 x 112? mm, PP/PE/ABS/nerezová oceľ V4A alebo ekvivalent </t>
  </si>
  <si>
    <t xml:space="preserve"> 721213000</t>
  </si>
  <si>
    <t xml:space="preserve">Montáž podlahového vpustu s vodorovným odtokom DN 50   </t>
  </si>
  <si>
    <t xml:space="preserve"> 721213015,1</t>
  </si>
  <si>
    <t xml:space="preserve">Montáž podlahového vpustu s zvislým odtokom DN 110   </t>
  </si>
  <si>
    <t>721/A 2</t>
  </si>
  <si>
    <t xml:space="preserve"> 722171132</t>
  </si>
  <si>
    <t xml:space="preserve">Potrubie z plastických rúr PeX D20/2,0 lisovaním   </t>
  </si>
  <si>
    <t xml:space="preserve"> 722171133</t>
  </si>
  <si>
    <t xml:space="preserve">Potrubie z plastických rúr PeX D26/3,0 lisovaním   </t>
  </si>
  <si>
    <t xml:space="preserve"> 722171134</t>
  </si>
  <si>
    <t xml:space="preserve">Potrubie z plastických rúr PeX D32/3,0 lisovaním   </t>
  </si>
  <si>
    <t xml:space="preserve"> 722290226</t>
  </si>
  <si>
    <t xml:space="preserve">Tlaková skúška vodovodného potrubia závitového do DN 50   </t>
  </si>
  <si>
    <t xml:space="preserve"> 722290234</t>
  </si>
  <si>
    <t xml:space="preserve">Prepláchnutie a dezinfekcia vodovodného potrubia do DN 80   </t>
  </si>
  <si>
    <t xml:space="preserve"> 998722201</t>
  </si>
  <si>
    <t xml:space="preserve">Presun hmôt pre vnútorný vodovod v objektoch výšky do 6 m   </t>
  </si>
  <si>
    <t xml:space="preserve"> 5511870000</t>
  </si>
  <si>
    <t xml:space="preserve">Guľový uzáver pre vodu PERFECTA, 1/2, FF páčka, niklovaná mosadz OT 58   alebo ekvivalent </t>
  </si>
  <si>
    <t xml:space="preserve"> 5511870010</t>
  </si>
  <si>
    <t xml:space="preserve">Guľový uzáver pre vodu PERFECTA, 3/4, FF páčka, niklovaná mosadz OT 58 IVAR   alebo ekvivalent </t>
  </si>
  <si>
    <t xml:space="preserve"> 5511870690</t>
  </si>
  <si>
    <t xml:space="preserve">Rohový guľový uzáver pre vodu série 59, 1/2 FF, 59, niklovaná mosadz OT 58 IVAR   alebo ekvivalent </t>
  </si>
  <si>
    <t xml:space="preserve"> 5511871150</t>
  </si>
  <si>
    <t xml:space="preserve">Vypúšťací guľový kohút s páčkou, 3/4, Euro M, mosadz OT 58 IVAR   alebo ekvivalent </t>
  </si>
  <si>
    <t xml:space="preserve"> 5511874500</t>
  </si>
  <si>
    <t xml:space="preserve">Flexi hadice k baterii (8x12), 8x12 (F1/2xM10), 40 cm, nerez IVAR   alebo ekvivalent </t>
  </si>
  <si>
    <t xml:space="preserve"> 722221010</t>
  </si>
  <si>
    <t xml:space="preserve">Montáž guľového kohúta závitového priameho pre vodu G 1/2   </t>
  </si>
  <si>
    <t xml:space="preserve"> 722221015</t>
  </si>
  <si>
    <t xml:space="preserve">Montáž guľového kohúta závitového priameho pre vodu G 3/4   </t>
  </si>
  <si>
    <t xml:space="preserve"> 722221070</t>
  </si>
  <si>
    <t xml:space="preserve">Montáž guľového kohúta závitového rohového pre vodu G 1/2   </t>
  </si>
  <si>
    <t xml:space="preserve"> 722221083</t>
  </si>
  <si>
    <t xml:space="preserve">Montáž guľového kohúta vypúšťacieho závitového G 3/4   </t>
  </si>
  <si>
    <t xml:space="preserve"> 722221430</t>
  </si>
  <si>
    <t xml:space="preserve">Montáž pripojovacej sanitárnej flexi hadice G 1/2   </t>
  </si>
  <si>
    <t>721/A 5</t>
  </si>
  <si>
    <t xml:space="preserve"> 725119307</t>
  </si>
  <si>
    <t xml:space="preserve">Montáž záchodovej misy kombinovanej s rovným odpadom   </t>
  </si>
  <si>
    <t xml:space="preserve"> 725219401</t>
  </si>
  <si>
    <t xml:space="preserve">Montáž umývadla na skrutky do muriva, bez výtokovej armatúry   </t>
  </si>
  <si>
    <t xml:space="preserve"> 725319113</t>
  </si>
  <si>
    <t xml:space="preserve">Montáž kuchynských drezov jednoduchých, hranatých, s rozmerom  do 800 x 600 mm, bez výtokových armatúr   </t>
  </si>
  <si>
    <t xml:space="preserve"> 725329201</t>
  </si>
  <si>
    <t xml:space="preserve">Montáž veľkokuchynských drezov, samostatne stojacích jednodrezových,  bez výtok. armatúr   </t>
  </si>
  <si>
    <t xml:space="preserve"> 725829201</t>
  </si>
  <si>
    <t xml:space="preserve">Montáž batérie umývadlovej a drezovej nástennej pákovej, alebo klasickej   </t>
  </si>
  <si>
    <t xml:space="preserve"> 725829402</t>
  </si>
  <si>
    <t xml:space="preserve">Montáž batérie umývadlovej, senzorovej s prívodom teplej a studenej vody   </t>
  </si>
  <si>
    <t xml:space="preserve"> 725829601</t>
  </si>
  <si>
    <t xml:space="preserve">Montáž batérií umývadlových stojankových pákových alebo klasických   </t>
  </si>
  <si>
    <t xml:space="preserve"> 725869301</t>
  </si>
  <si>
    <t xml:space="preserve">Montáž zápachovej uzávierky pre zariaďovacie predmety, umývadlová do D 40   </t>
  </si>
  <si>
    <t xml:space="preserve"> 725869302</t>
  </si>
  <si>
    <t xml:space="preserve">Montáž zápachovej uzávierky pre zariaďovacie predmety, umývadlová do D 50 (podomietková)   </t>
  </si>
  <si>
    <t xml:space="preserve"> 725869311</t>
  </si>
  <si>
    <t xml:space="preserve">Montáž zápachovej uzávierky pre zariaďovacie predmety, drezová do D 50 (pre jeden drez)   </t>
  </si>
  <si>
    <t xml:space="preserve"> 998725201</t>
  </si>
  <si>
    <t xml:space="preserve">Presun hmôt pre zariaďovacie predmety v objektoch výšky do 6 m   </t>
  </si>
  <si>
    <t xml:space="preserve"> 5513006010</t>
  </si>
  <si>
    <t xml:space="preserve">Umývadlová stojanková páková batéria TIGO alebo ekvivalent , 355x155x65 mm, chróm   </t>
  </si>
  <si>
    <t xml:space="preserve"> 5513006640</t>
  </si>
  <si>
    <t xml:space="preserve">Nástenná umývadlová páková batéria LYRA alebo ekvivalent , výtokové rameno 210 mm, rozteč 150 mm, chróm   </t>
  </si>
  <si>
    <t xml:space="preserve"> 5514676931,1</t>
  </si>
  <si>
    <t xml:space="preserve">Umyvadlová senzorová batéria   </t>
  </si>
  <si>
    <t xml:space="preserve"> 5516211052</t>
  </si>
  <si>
    <t xml:space="preserve">Zápachová uzávierka HL137/40 alebo ekvivalent , 5/4˝ pripojenie prevlečná matica, odtok 137/40 ležatý, DN40, umývadlá s krycou ružicou odtoku DN 40, PP   </t>
  </si>
  <si>
    <t xml:space="preserve"> 6420135080</t>
  </si>
  <si>
    <t xml:space="preserve">Umývadlo keramické ZETA-50 alebo ekvivalent , 400x500x190 mm, biela   </t>
  </si>
  <si>
    <t xml:space="preserve"> 6420136780</t>
  </si>
  <si>
    <t xml:space="preserve">Umývadlo keramické LYRA PLUS-60 alebo ekvivalent , 600x490x195 mm, biela   </t>
  </si>
  <si>
    <t xml:space="preserve"> 725869321,1</t>
  </si>
  <si>
    <t xml:space="preserve">Montáž zápachovej uzávierky pre zariaďovacie predmety,  do D 50   </t>
  </si>
  <si>
    <t xml:space="preserve"> 2863120185</t>
  </si>
  <si>
    <t xml:space="preserve">Drezový odtok jednodielny, D 50 úsporný, plast, sanitárny systém,   </t>
  </si>
  <si>
    <t xml:space="preserve"> 2863120236</t>
  </si>
  <si>
    <t xml:space="preserve">Odpadový komplet  , D 50, plast, sanitárny systém,   </t>
  </si>
  <si>
    <t xml:space="preserve"> 2863120264</t>
  </si>
  <si>
    <t xml:space="preserve">Podomietkový sifón pre umývadlo, 338x190x150 mm, plast, sanitárny systém,   </t>
  </si>
  <si>
    <t xml:space="preserve"> 5514671040</t>
  </si>
  <si>
    <t xml:space="preserve">Drezová nástenná batéria   </t>
  </si>
  <si>
    <t xml:space="preserve"> 5523400560</t>
  </si>
  <si>
    <t xml:space="preserve">Nerezový drez, obj.č. 93030 SLUN 03 SANELA   alebo ekvivalent </t>
  </si>
  <si>
    <t xml:space="preserve"> 5523400790</t>
  </si>
  <si>
    <t xml:space="preserve">Nerezové veľkokapacitný drez na nohách, obj.č. 93150 SLUN 15, SANELA   alebo ekvivalent </t>
  </si>
  <si>
    <t xml:space="preserve"> 6424310481</t>
  </si>
  <si>
    <t xml:space="preserve">Kombinované WC keramické REKORD 360x625mm, 3/6 l, odpad vodorovný, s hlbokým splachovaním, zmontovaný, č.K99004 KOLO   alebo ekvivalent </t>
  </si>
  <si>
    <t>Objekt SO 01 - Hlavný objekt - ASR - ELI</t>
  </si>
  <si>
    <t>Montážne práce</t>
  </si>
  <si>
    <t>M-21 ELEKTROMONTÁŽE</t>
  </si>
  <si>
    <t>921/M21</t>
  </si>
  <si>
    <t xml:space="preserve"> 210010301</t>
  </si>
  <si>
    <t xml:space="preserve">Krabica prístrojová bez zapojenia (1901, KP 68, KZ 3)   </t>
  </si>
  <si>
    <t xml:space="preserve"> 210010321</t>
  </si>
  <si>
    <t xml:space="preserve">Krabica (1903, KR 68) odbočná s viečkom, svorkovnicou vrátane zapojenia, kruhová   </t>
  </si>
  <si>
    <t xml:space="preserve"> 210100001</t>
  </si>
  <si>
    <t xml:space="preserve">Ukončenie vodičov v rozvádzač. vrátane zapojenia a vodičovej koncovky do 2.5 mm2   </t>
  </si>
  <si>
    <t xml:space="preserve"> 210100003</t>
  </si>
  <si>
    <t xml:space="preserve">Ukončenie vodičov v rozvádzač. vrátane zapojenia a vodičovej koncovky do 16 mm2   </t>
  </si>
  <si>
    <t xml:space="preserve"> 210110041</t>
  </si>
  <si>
    <t xml:space="preserve">Spínače polozapustené a zapustené vrátane zapojenia jednopólový - radenie 1   </t>
  </si>
  <si>
    <t xml:space="preserve"> 210110043</t>
  </si>
  <si>
    <t xml:space="preserve">Spínač polozapustený a zapustený vrátane zapojenia sériový prep.stried. - radenie 5 A   </t>
  </si>
  <si>
    <t xml:space="preserve"> 210110044</t>
  </si>
  <si>
    <t xml:space="preserve">Spínač polozapustený a zapustený vrátane zapojenia dvojitý prep.stried. - radenie 5 B   </t>
  </si>
  <si>
    <t xml:space="preserve"> 210110512</t>
  </si>
  <si>
    <t xml:space="preserve">Prepínač vačkový v kryte S 25 VP, VL 03,04,05,06   </t>
  </si>
  <si>
    <t xml:space="preserve"> 210111012</t>
  </si>
  <si>
    <t xml:space="preserve">Domová zásuvka polozapustená alebo zapustená, 10/16 A 250 V 2P + Z 2 x zapojenie   </t>
  </si>
  <si>
    <t xml:space="preserve"> 210111021</t>
  </si>
  <si>
    <t xml:space="preserve">Domová zásuvka v krabici obyč. alebo do vlhka, vrátane zapojenia 10/16 A 250 V 2P + Z   </t>
  </si>
  <si>
    <t xml:space="preserve"> 210120404</t>
  </si>
  <si>
    <t xml:space="preserve">Istič vzduchový trojpólový do 63 A   </t>
  </si>
  <si>
    <t xml:space="preserve"> 210190002</t>
  </si>
  <si>
    <t xml:space="preserve">Montáž oceľoplechovej rozvodnice do váhy 50 kg   </t>
  </si>
  <si>
    <t xml:space="preserve"> 210220300</t>
  </si>
  <si>
    <t xml:space="preserve">Ochranné pospájanie v práčovniach, kúpeľniach, voľne ulož.,alebo v omietke Cu 4-16mm2   </t>
  </si>
  <si>
    <t xml:space="preserve"> 210800101</t>
  </si>
  <si>
    <t xml:space="preserve">Kábel medený uložený voľne CYKY 450/750 V 2x1,5   </t>
  </si>
  <si>
    <t xml:space="preserve"> 210800107</t>
  </si>
  <si>
    <t xml:space="preserve">Kábel medený uložený voľne CYKY 450/750 V 3x1,5   </t>
  </si>
  <si>
    <t xml:space="preserve"> 210800108</t>
  </si>
  <si>
    <t xml:space="preserve">Kábel medený uložený voľne CYKY 450/750 V 3x2,5   </t>
  </si>
  <si>
    <t xml:space="preserve"> 210800117</t>
  </si>
  <si>
    <t xml:space="preserve">Kábel medený uložený voľne CYKY 450/750 V 4x10   </t>
  </si>
  <si>
    <t xml:space="preserve"> HZS000111</t>
  </si>
  <si>
    <t xml:space="preserve">Stavebno montážne práce menej náročne, pomocné alebo manupulačné (Tr. 1) v rozsahu viac ako 8 hodín   </t>
  </si>
  <si>
    <t xml:space="preserve"> HZS000112</t>
  </si>
  <si>
    <t xml:space="preserve">Stavebno montážne práce náročnejšie, ucelené, obtiažne, rutinné (Tr. 2) v rozsahu viac ako 8 hodín náročnejšie   </t>
  </si>
  <si>
    <t xml:space="preserve">Stavebno montážne práce náročné ucelené - odborné, tvorivé remeselné (Tr. 3) v rozsahu viac ako 8 hodín   </t>
  </si>
  <si>
    <t xml:space="preserve"> HZS000114</t>
  </si>
  <si>
    <t xml:space="preserve">Stavebno montážne práce najnáročnejšie na odbornosť - prehliadky pracoviska a revízie (Tr. 4) v rozsahu viac ako 8 hodín   </t>
  </si>
  <si>
    <t xml:space="preserve"> 210201510</t>
  </si>
  <si>
    <t xml:space="preserve">Zapojenie svietidla 1x svetelný zdroj, núdzového, LED - núdzový režim   </t>
  </si>
  <si>
    <t xml:space="preserve"> 210201902</t>
  </si>
  <si>
    <t xml:space="preserve">Montáž svietidla interiérového na stenu do 2 kg   </t>
  </si>
  <si>
    <t xml:space="preserve"> 210201922</t>
  </si>
  <si>
    <t xml:space="preserve">Montáž svietidla exterierového na stenu do 2 kg   </t>
  </si>
  <si>
    <t xml:space="preserve"> 210220031</t>
  </si>
  <si>
    <t xml:space="preserve">Ekvipotenciálna svorkovnica EPS 2 v krabici KO 125 E   </t>
  </si>
  <si>
    <t xml:space="preserve"> 210220040</t>
  </si>
  <si>
    <t xml:space="preserve">Svorka na potrubie BERNARD vrátane pásika Cu   </t>
  </si>
  <si>
    <t xml:space="preserve"> 210800120</t>
  </si>
  <si>
    <t xml:space="preserve">Kábel medený uložený voľne CYKY 450/750 V 5x2,5   </t>
  </si>
  <si>
    <t xml:space="preserve"> 3410350079</t>
  </si>
  <si>
    <t xml:space="preserve">CYKY 2x1,5    Kábel pre pevné uloženie, medený STN   </t>
  </si>
  <si>
    <t xml:space="preserve"> 3410350085</t>
  </si>
  <si>
    <t xml:space="preserve">CYKY 3x1,5    Kábel pre pevné uloženie, medený STN   </t>
  </si>
  <si>
    <t xml:space="preserve"> 3410350086</t>
  </si>
  <si>
    <t xml:space="preserve">CYKY 3x2,5    Kábel pre pevné uloženie, medený STN   </t>
  </si>
  <si>
    <t xml:space="preserve"> 3410350098</t>
  </si>
  <si>
    <t xml:space="preserve">CYKY 5x2,5    Kábel pre pevné uloženie, medený STN   </t>
  </si>
  <si>
    <t xml:space="preserve"> 341110001700</t>
  </si>
  <si>
    <t xml:space="preserve">Kábel medený CYKY 4x10 mm2   </t>
  </si>
  <si>
    <t xml:space="preserve"> 341110013000</t>
  </si>
  <si>
    <t xml:space="preserve">Kábel medený NYY 1x16 mm2   </t>
  </si>
  <si>
    <t xml:space="preserve"> 3483501061</t>
  </si>
  <si>
    <t xml:space="preserve">Svietidlo LED nástenné 230 V, 16W, 1450 lm, 4000K, 80Ra, 90lm/W, IP 65   </t>
  </si>
  <si>
    <t xml:space="preserve"> 3483501063</t>
  </si>
  <si>
    <t xml:space="preserve">Svietidlo LED stropné 230 V, 25W, 2300 lm, 4000K, 80Ra, IP 20   </t>
  </si>
  <si>
    <t xml:space="preserve"> 3483501064</t>
  </si>
  <si>
    <t xml:space="preserve">Svietidlo LED stropné 230 V, 17W, 2250 lm, 4000K, 80Ra, 132lm/W, IP 44   </t>
  </si>
  <si>
    <t xml:space="preserve"> 3483501065</t>
  </si>
  <si>
    <t xml:space="preserve">Svietidlo LED stropné 230 V, 51W, 5800 lm, 4000K, 80Ra, IP 65   </t>
  </si>
  <si>
    <t xml:space="preserve"> 3486801090</t>
  </si>
  <si>
    <t xml:space="preserve">Nástenné núdzové svietidlo LED 1x8W, IP22, 1 hodina, núdzový režim   </t>
  </si>
  <si>
    <t xml:space="preserve"> 3544247905</t>
  </si>
  <si>
    <t xml:space="preserve">Bernard svorka zemniaca   </t>
  </si>
  <si>
    <t xml:space="preserve"> 3544247910</t>
  </si>
  <si>
    <t xml:space="preserve">Páska CUl, dĺžka 0,5m   </t>
  </si>
  <si>
    <t xml:space="preserve"> 3570150401</t>
  </si>
  <si>
    <t xml:space="preserve">Rozvádzač Rk   </t>
  </si>
  <si>
    <t xml:space="preserve"> 358220042500</t>
  </si>
  <si>
    <t xml:space="preserve">Istič 3P, charakteristika B, 25 A, 6000 A, 3 moduly   </t>
  </si>
  <si>
    <t>S/S30</t>
  </si>
  <si>
    <t xml:space="preserve"> 3410300258</t>
  </si>
  <si>
    <t xml:space="preserve">Krabica odbočná  krabica + veko šedá  KO 125 E KA   </t>
  </si>
  <si>
    <t xml:space="preserve"> 3410301603</t>
  </si>
  <si>
    <t xml:space="preserve">Svorkovnica ekvipotencionálna  EPS 2   </t>
  </si>
  <si>
    <t xml:space="preserve"> 3450202870</t>
  </si>
  <si>
    <t xml:space="preserve">Prístroj jednopólového spínača radenie 1, 10 A, 230 V   </t>
  </si>
  <si>
    <t xml:space="preserve"> 3450202940</t>
  </si>
  <si>
    <t xml:space="preserve">Prístroj sériového prepínača radenie 5A, 10 A, 230 V   </t>
  </si>
  <si>
    <t xml:space="preserve"> 3450202950</t>
  </si>
  <si>
    <t xml:space="preserve">Prístroj prepínača radenie 6, 10 A, 230 V   </t>
  </si>
  <si>
    <t xml:space="preserve"> 3450203660</t>
  </si>
  <si>
    <t xml:space="preserve">Kryt kolísky, radenie 1,6,7, B biely   </t>
  </si>
  <si>
    <t xml:space="preserve"> 3450204730</t>
  </si>
  <si>
    <t xml:space="preserve">Kryt kolísky delený  B1 lesklý biely   </t>
  </si>
  <si>
    <t xml:space="preserve"> 3450204890</t>
  </si>
  <si>
    <t xml:space="preserve">Jednorámček B biely   </t>
  </si>
  <si>
    <t xml:space="preserve"> 3450324600</t>
  </si>
  <si>
    <t xml:space="preserve">Zásuvka  dvojnásobná s clonkami   </t>
  </si>
  <si>
    <t xml:space="preserve"> 3450365060</t>
  </si>
  <si>
    <t xml:space="preserve">Jednozásuvka do vlhka   </t>
  </si>
  <si>
    <t xml:space="preserve"> 3450906510</t>
  </si>
  <si>
    <t xml:space="preserve">Krabica  prístrojová   </t>
  </si>
  <si>
    <t xml:space="preserve"> 3450907510</t>
  </si>
  <si>
    <t xml:space="preserve">Krabica  odbočná s viečkom   </t>
  </si>
  <si>
    <t xml:space="preserve"> 3580262500</t>
  </si>
  <si>
    <t xml:space="preserve">Spínač S  25 VL  03   </t>
  </si>
  <si>
    <t>P/PE</t>
  </si>
  <si>
    <t xml:space="preserve"> MV</t>
  </si>
  <si>
    <t xml:space="preserve">Murárske výpomoci   </t>
  </si>
  <si>
    <t xml:space="preserve"> PM</t>
  </si>
  <si>
    <t xml:space="preserve">Podružný materiál   </t>
  </si>
  <si>
    <t>Objekt SO 01 - Hlavný objekt - Bleskozvod</t>
  </si>
  <si>
    <t xml:space="preserve"> 210220020</t>
  </si>
  <si>
    <t xml:space="preserve">Uzemňovacie vedenie v zemi FeZn vrátane izolácie spojov   </t>
  </si>
  <si>
    <t xml:space="preserve"> 210220021</t>
  </si>
  <si>
    <t xml:space="preserve">Uzemňovacie vedenie v zemi FeZn vrátane izolácie spojov O 10mm   </t>
  </si>
  <si>
    <t xml:space="preserve"> 210220245</t>
  </si>
  <si>
    <t xml:space="preserve">Svorka FeZn pripojovacia SP   </t>
  </si>
  <si>
    <t xml:space="preserve"> 210220252</t>
  </si>
  <si>
    <t xml:space="preserve">Svorka FeZn odbočovacia spojovacia SR01-02   </t>
  </si>
  <si>
    <t xml:space="preserve"> 210220253</t>
  </si>
  <si>
    <t xml:space="preserve">Svorka FeZn uzemňovacia SR03   </t>
  </si>
  <si>
    <t xml:space="preserve"> 210220800</t>
  </si>
  <si>
    <t xml:space="preserve">Uzemňovacie vedenie na povrchu  AlMgSi  O 8-10   </t>
  </si>
  <si>
    <t xml:space="preserve"> 210220813</t>
  </si>
  <si>
    <t xml:space="preserve">Podpery vedenia zliatina AlMgSi na plechové strechy PV23-24   </t>
  </si>
  <si>
    <t xml:space="preserve"> 210220814</t>
  </si>
  <si>
    <t xml:space="preserve">Podpery vedenia zliatina AlMgSi do muriva PV01-03   </t>
  </si>
  <si>
    <t xml:space="preserve"> 210220850</t>
  </si>
  <si>
    <t xml:space="preserve">Svorka zliatina AlMgSi k uzemňovacej tyči  SJ   </t>
  </si>
  <si>
    <t xml:space="preserve"> 210220853</t>
  </si>
  <si>
    <t xml:space="preserve">Svorka zliatina AlMgSi spojovacia SS   </t>
  </si>
  <si>
    <t xml:space="preserve"> 210220856</t>
  </si>
  <si>
    <t xml:space="preserve">Svorka zliatina AlMgSi na odkvapový žľab SO   </t>
  </si>
  <si>
    <t xml:space="preserve"> 210220857</t>
  </si>
  <si>
    <t xml:space="preserve">Svorka zliatina AlMgSi skúšobná SZ   </t>
  </si>
  <si>
    <t xml:space="preserve"> 000276006</t>
  </si>
  <si>
    <t xml:space="preserve">podložka plast šedý, h 5 /D 37 mm   </t>
  </si>
  <si>
    <t xml:space="preserve"> 000286819</t>
  </si>
  <si>
    <t xml:space="preserve">podpěra vedení na zdi s vrutem 5x35 mm, hmoždinkou a krytkou, nerez, Rd 8-10/Fl 30   </t>
  </si>
  <si>
    <t xml:space="preserve"> 000290002</t>
  </si>
  <si>
    <t xml:space="preserve">distanční držák rovný FeZn Rd 8-10/Fl 30   </t>
  </si>
  <si>
    <t xml:space="preserve"> 000297110</t>
  </si>
  <si>
    <t xml:space="preserve">podpěra vedení DEHNsnap alebo ekvivalent  s nalepovací deskou plast šedý h 36 mm Rd 8   </t>
  </si>
  <si>
    <t xml:space="preserve"> 000308025</t>
  </si>
  <si>
    <t xml:space="preserve">svorka spojovací FeZn Rd 6-10/Fl 30-40   </t>
  </si>
  <si>
    <t xml:space="preserve"> 000310008</t>
  </si>
  <si>
    <t xml:space="preserve">svorka EST FeZn, Rd 8   </t>
  </si>
  <si>
    <t xml:space="preserve"> 000318201</t>
  </si>
  <si>
    <t xml:space="preserve">svorka křížová 60x60 mm bez destičky, FeZn, Rd 8-10/Fl 30   </t>
  </si>
  <si>
    <t xml:space="preserve"> 000318233</t>
  </si>
  <si>
    <t xml:space="preserve">svorka křížová 60x60 mm bez destičky, nerez V4A, Fl 30/Fl 30   </t>
  </si>
  <si>
    <t xml:space="preserve"> 000339059</t>
  </si>
  <si>
    <t xml:space="preserve">svorka na okapové žlaby nerez V2A, s dvojitou příchytkou, zaoblení 16- 22mm, Rd 8-10   </t>
  </si>
  <si>
    <t xml:space="preserve"> 000459119</t>
  </si>
  <si>
    <t xml:space="preserve">svorka zkušební nerez V2A, s destičkou, Rd 6-10/Rd 16   </t>
  </si>
  <si>
    <t xml:space="preserve"> 000476010</t>
  </si>
  <si>
    <t xml:space="preserve">měřicí krabice, plast/ nerezový kryt   </t>
  </si>
  <si>
    <t xml:space="preserve"> 000480003</t>
  </si>
  <si>
    <t xml:space="preserve">označovací štítek Al pro Rd 7-10/Fl 30   </t>
  </si>
  <si>
    <t xml:space="preserve"> 000800010</t>
  </si>
  <si>
    <t xml:space="preserve">drát FeZn Rd 10   </t>
  </si>
  <si>
    <t xml:space="preserve"> 000800110</t>
  </si>
  <si>
    <t xml:space="preserve">drát FeZn s izolací Rd 10/13   </t>
  </si>
  <si>
    <t xml:space="preserve"> 000810335</t>
  </si>
  <si>
    <t xml:space="preserve">pásek FeZn43 Fl 30x3,5   </t>
  </si>
  <si>
    <t xml:space="preserve"> 000840018</t>
  </si>
  <si>
    <t xml:space="preserve">drát AlMgSi DEHNALU alebo ekvivalent  Rd 8 měkký, balení 148 m   </t>
  </si>
  <si>
    <t xml:space="preserve"> 000840118</t>
  </si>
  <si>
    <t xml:space="preserve">drát AlMgSi DEHNALU alebo ekvivalent  měkký s izolací Rd 8/11, balení 100-115 m   </t>
  </si>
  <si>
    <t xml:space="preserve"> 210220050</t>
  </si>
  <si>
    <t xml:space="preserve">Označenie zvodov číselnými štítkami   </t>
  </si>
  <si>
    <t xml:space="preserve"> 210220803</t>
  </si>
  <si>
    <t xml:space="preserve">Skrytý zvod pri zatepľovacom systéme AlMgSi O 8   </t>
  </si>
  <si>
    <t xml:space="preserve"> PPV</t>
  </si>
  <si>
    <t xml:space="preserve">Podiel pridružených výkonov  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</si>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</sst>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b/>
      <sz val="8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164" fontId="1" fillId="0" borderId="29" xfId="0" applyNumberFormat="1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6" fillId="0" borderId="16" xfId="0" applyFont="1" applyFill="1" applyBorder="1"/>
    <xf numFmtId="0" fontId="7" fillId="0" borderId="16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6" fillId="0" borderId="17" xfId="0" applyFont="1" applyFill="1" applyBorder="1"/>
    <xf numFmtId="0" fontId="6" fillId="0" borderId="12" xfId="0" applyFont="1" applyFill="1" applyBorder="1"/>
    <xf numFmtId="0" fontId="6" fillId="0" borderId="9" xfId="0" applyFont="1" applyFill="1" applyBorder="1"/>
    <xf numFmtId="0" fontId="5" fillId="0" borderId="8" xfId="0" applyFont="1" applyFill="1" applyBorder="1"/>
    <xf numFmtId="0" fontId="5" fillId="0" borderId="22" xfId="0" applyFont="1" applyFill="1" applyBorder="1"/>
    <xf numFmtId="0" fontId="5" fillId="0" borderId="17" xfId="0" applyFont="1" applyFill="1" applyBorder="1"/>
    <xf numFmtId="0" fontId="5" fillId="0" borderId="9" xfId="0" applyFont="1" applyFill="1" applyBorder="1"/>
    <xf numFmtId="0" fontId="5" fillId="0" borderId="28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9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5" fillId="0" borderId="34" xfId="0" applyFont="1" applyFill="1" applyBorder="1"/>
    <xf numFmtId="0" fontId="5" fillId="0" borderId="36" xfId="0" applyFont="1" applyFill="1" applyBorder="1"/>
    <xf numFmtId="0" fontId="5" fillId="0" borderId="10" xfId="0" applyFont="1" applyFill="1" applyBorder="1"/>
    <xf numFmtId="0" fontId="4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2" xfId="0" applyFont="1" applyFill="1" applyBorder="1"/>
    <xf numFmtId="0" fontId="5" fillId="0" borderId="39" xfId="0" applyFont="1" applyFill="1" applyBorder="1" applyAlignment="1">
      <alignment horizontal="center"/>
    </xf>
    <xf numFmtId="164" fontId="1" fillId="0" borderId="22" xfId="0" applyNumberFormat="1" applyFont="1" applyFill="1" applyBorder="1"/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45" xfId="0" applyFont="1" applyFill="1" applyBorder="1"/>
    <xf numFmtId="0" fontId="5" fillId="0" borderId="47" xfId="0" applyFont="1" applyFill="1" applyBorder="1"/>
    <xf numFmtId="0" fontId="5" fillId="0" borderId="48" xfId="0" applyFont="1" applyFill="1" applyBorder="1"/>
    <xf numFmtId="0" fontId="5" fillId="0" borderId="49" xfId="0" applyFont="1" applyFill="1" applyBorder="1"/>
    <xf numFmtId="0" fontId="1" fillId="0" borderId="49" xfId="0" applyFont="1" applyFill="1" applyBorder="1"/>
    <xf numFmtId="0" fontId="5" fillId="0" borderId="50" xfId="0" applyFont="1" applyFill="1" applyBorder="1"/>
    <xf numFmtId="164" fontId="1" fillId="0" borderId="51" xfId="0" applyNumberFormat="1" applyFont="1" applyFill="1" applyBorder="1"/>
    <xf numFmtId="164" fontId="5" fillId="0" borderId="46" xfId="0" applyNumberFormat="1" applyFont="1" applyFill="1" applyBorder="1"/>
    <xf numFmtId="164" fontId="5" fillId="0" borderId="47" xfId="0" applyNumberFormat="1" applyFont="1" applyFill="1" applyBorder="1"/>
    <xf numFmtId="164" fontId="5" fillId="0" borderId="48" xfId="0" applyNumberFormat="1" applyFont="1" applyFill="1" applyBorder="1"/>
    <xf numFmtId="164" fontId="5" fillId="0" borderId="49" xfId="0" applyNumberFormat="1" applyFont="1" applyFill="1" applyBorder="1"/>
    <xf numFmtId="164" fontId="1" fillId="0" borderId="50" xfId="0" applyNumberFormat="1" applyFont="1" applyFill="1" applyBorder="1"/>
    <xf numFmtId="164" fontId="5" fillId="0" borderId="0" xfId="0" applyNumberFormat="1" applyFont="1" applyFill="1" applyBorder="1"/>
    <xf numFmtId="164" fontId="5" fillId="0" borderId="52" xfId="0" applyNumberFormat="1" applyFont="1" applyFill="1" applyBorder="1"/>
    <xf numFmtId="0" fontId="1" fillId="0" borderId="53" xfId="0" applyFont="1" applyFill="1" applyBorder="1"/>
    <xf numFmtId="0" fontId="1" fillId="0" borderId="54" xfId="0" applyFont="1" applyFill="1" applyBorder="1"/>
    <xf numFmtId="0" fontId="1" fillId="0" borderId="55" xfId="0" applyFont="1" applyFill="1" applyBorder="1"/>
    <xf numFmtId="0" fontId="1" fillId="0" borderId="56" xfId="0" applyFont="1" applyFill="1" applyBorder="1"/>
    <xf numFmtId="164" fontId="1" fillId="0" borderId="23" xfId="0" applyNumberFormat="1" applyFont="1" applyFill="1" applyBorder="1"/>
    <xf numFmtId="164" fontId="1" fillId="0" borderId="52" xfId="0" applyNumberFormat="1" applyFont="1" applyFill="1" applyBorder="1"/>
    <xf numFmtId="164" fontId="5" fillId="0" borderId="58" xfId="0" applyNumberFormat="1" applyFont="1" applyFill="1" applyBorder="1"/>
    <xf numFmtId="164" fontId="1" fillId="0" borderId="58" xfId="0" applyNumberFormat="1" applyFont="1" applyFill="1" applyBorder="1"/>
    <xf numFmtId="0" fontId="4" fillId="0" borderId="60" xfId="0" applyFont="1" applyFill="1" applyBorder="1" applyAlignment="1">
      <alignment horizontal="center"/>
    </xf>
    <xf numFmtId="0" fontId="5" fillId="0" borderId="61" xfId="0" applyFont="1" applyFill="1" applyBorder="1"/>
    <xf numFmtId="0" fontId="5" fillId="0" borderId="62" xfId="0" applyFont="1" applyFill="1" applyBorder="1"/>
    <xf numFmtId="0" fontId="5" fillId="0" borderId="63" xfId="0" applyFont="1" applyFill="1" applyBorder="1" applyAlignment="1">
      <alignment horizontal="center"/>
    </xf>
    <xf numFmtId="0" fontId="5" fillId="0" borderId="64" xfId="0" applyFont="1" applyFill="1" applyBorder="1"/>
    <xf numFmtId="164" fontId="5" fillId="0" borderId="64" xfId="0" applyNumberFormat="1" applyFont="1" applyFill="1" applyBorder="1"/>
    <xf numFmtId="164" fontId="5" fillId="0" borderId="65" xfId="0" applyNumberFormat="1" applyFont="1" applyFill="1" applyBorder="1"/>
    <xf numFmtId="164" fontId="1" fillId="0" borderId="67" xfId="0" applyNumberFormat="1" applyFont="1" applyFill="1" applyBorder="1"/>
    <xf numFmtId="164" fontId="4" fillId="0" borderId="68" xfId="0" applyNumberFormat="1" applyFont="1" applyFill="1" applyBorder="1"/>
    <xf numFmtId="164" fontId="1" fillId="0" borderId="69" xfId="0" applyNumberFormat="1" applyFont="1" applyFill="1" applyBorder="1"/>
    <xf numFmtId="0" fontId="1" fillId="0" borderId="15" xfId="0" applyFont="1" applyFill="1" applyBorder="1"/>
    <xf numFmtId="0" fontId="1" fillId="0" borderId="70" xfId="0" applyFont="1" applyFill="1" applyBorder="1"/>
    <xf numFmtId="0" fontId="1" fillId="0" borderId="71" xfId="0" applyFont="1" applyFill="1" applyBorder="1"/>
    <xf numFmtId="0" fontId="5" fillId="0" borderId="11" xfId="0" applyFont="1" applyFill="1" applyBorder="1"/>
    <xf numFmtId="0" fontId="5" fillId="0" borderId="72" xfId="0" applyFont="1" applyFill="1" applyBorder="1"/>
    <xf numFmtId="164" fontId="5" fillId="0" borderId="73" xfId="0" applyNumberFormat="1" applyFont="1" applyFill="1" applyBorder="1"/>
    <xf numFmtId="164" fontId="4" fillId="0" borderId="74" xfId="0" applyNumberFormat="1" applyFont="1" applyFill="1" applyBorder="1"/>
    <xf numFmtId="164" fontId="4" fillId="0" borderId="75" xfId="0" applyNumberFormat="1" applyFont="1" applyFill="1" applyBorder="1"/>
    <xf numFmtId="0" fontId="4" fillId="0" borderId="76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6" xfId="0" applyNumberFormat="1" applyFont="1" applyFill="1" applyBorder="1"/>
    <xf numFmtId="164" fontId="1" fillId="0" borderId="24" xfId="0" applyNumberFormat="1" applyFont="1" applyFill="1" applyBorder="1"/>
    <xf numFmtId="0" fontId="5" fillId="0" borderId="73" xfId="0" applyFont="1" applyFill="1" applyBorder="1"/>
    <xf numFmtId="0" fontId="5" fillId="0" borderId="0" xfId="0" applyFont="1" applyFill="1" applyBorder="1"/>
    <xf numFmtId="0" fontId="5" fillId="0" borderId="52" xfId="0" applyFont="1" applyFill="1" applyBorder="1"/>
    <xf numFmtId="0" fontId="1" fillId="0" borderId="0" xfId="0" applyFont="1" applyFill="1" applyBorder="1"/>
    <xf numFmtId="164" fontId="6" fillId="0" borderId="66" xfId="0" applyNumberFormat="1" applyFont="1" applyFill="1" applyBorder="1"/>
    <xf numFmtId="164" fontId="6" fillId="0" borderId="77" xfId="0" applyNumberFormat="1" applyFont="1" applyFill="1" applyBorder="1"/>
    <xf numFmtId="164" fontId="6" fillId="0" borderId="78" xfId="0" applyNumberFormat="1" applyFont="1" applyFill="1" applyBorder="1"/>
    <xf numFmtId="164" fontId="1" fillId="0" borderId="77" xfId="0" applyNumberFormat="1" applyFont="1" applyFill="1" applyBorder="1"/>
    <xf numFmtId="0" fontId="1" fillId="0" borderId="79" xfId="0" applyFont="1" applyFill="1" applyBorder="1"/>
    <xf numFmtId="164" fontId="5" fillId="0" borderId="80" xfId="0" applyNumberFormat="1" applyFont="1" applyFill="1" applyBorder="1"/>
    <xf numFmtId="0" fontId="1" fillId="0" borderId="81" xfId="0" applyFont="1" applyFill="1" applyBorder="1"/>
    <xf numFmtId="0" fontId="1" fillId="0" borderId="52" xfId="0" applyFont="1" applyFill="1" applyBorder="1"/>
    <xf numFmtId="164" fontId="5" fillId="0" borderId="77" xfId="0" applyNumberFormat="1" applyFont="1" applyFill="1" applyBorder="1"/>
    <xf numFmtId="164" fontId="5" fillId="0" borderId="78" xfId="0" applyNumberFormat="1" applyFont="1" applyFill="1" applyBorder="1"/>
    <xf numFmtId="164" fontId="1" fillId="0" borderId="78" xfId="0" applyNumberFormat="1" applyFont="1" applyFill="1" applyBorder="1"/>
    <xf numFmtId="0" fontId="1" fillId="0" borderId="58" xfId="0" applyFont="1" applyFill="1" applyBorder="1"/>
    <xf numFmtId="0" fontId="5" fillId="0" borderId="58" xfId="0" applyFont="1" applyFill="1" applyBorder="1"/>
    <xf numFmtId="0" fontId="1" fillId="0" borderId="82" xfId="0" applyFont="1" applyFill="1" applyBorder="1"/>
    <xf numFmtId="164" fontId="1" fillId="0" borderId="83" xfId="0" applyNumberFormat="1" applyFont="1" applyFill="1" applyBorder="1"/>
    <xf numFmtId="164" fontId="8" fillId="0" borderId="84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57" xfId="0" applyFont="1" applyFill="1" applyBorder="1"/>
    <xf numFmtId="0" fontId="1" fillId="0" borderId="59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5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1" xfId="0" applyFont="1" applyBorder="1"/>
    <xf numFmtId="164" fontId="5" fillId="0" borderId="91" xfId="0" applyNumberFormat="1" applyFont="1" applyBorder="1"/>
    <xf numFmtId="165" fontId="5" fillId="0" borderId="91" xfId="0" applyNumberFormat="1" applyFont="1" applyBorder="1"/>
    <xf numFmtId="0" fontId="9" fillId="0" borderId="0" xfId="0" applyFont="1"/>
    <xf numFmtId="0" fontId="4" fillId="0" borderId="91" xfId="0" applyFont="1" applyBorder="1"/>
    <xf numFmtId="164" fontId="4" fillId="0" borderId="91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10" fillId="2" borderId="0" xfId="0" applyFont="1" applyFill="1"/>
    <xf numFmtId="0" fontId="10" fillId="0" borderId="0" xfId="0" applyFont="1"/>
    <xf numFmtId="166" fontId="1" fillId="0" borderId="0" xfId="0" applyNumberFormat="1" applyFont="1"/>
    <xf numFmtId="0" fontId="4" fillId="2" borderId="91" xfId="0" applyFont="1" applyFill="1" applyBorder="1"/>
    <xf numFmtId="49" fontId="5" fillId="0" borderId="91" xfId="0" applyNumberFormat="1" applyFont="1" applyBorder="1"/>
    <xf numFmtId="166" fontId="5" fillId="0" borderId="91" xfId="0" applyNumberFormat="1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0" fillId="0" borderId="0" xfId="0" applyNumberFormat="1"/>
    <xf numFmtId="166" fontId="4" fillId="0" borderId="0" xfId="0" applyNumberFormat="1" applyFont="1"/>
    <xf numFmtId="165" fontId="5" fillId="0" borderId="0" xfId="0" applyNumberFormat="1" applyFont="1" applyAlignment="1">
      <alignment wrapText="1"/>
    </xf>
    <xf numFmtId="0" fontId="11" fillId="0" borderId="91" xfId="0" applyFont="1" applyBorder="1"/>
    <xf numFmtId="166" fontId="11" fillId="0" borderId="91" xfId="0" applyNumberFormat="1" applyFont="1" applyBorder="1"/>
    <xf numFmtId="164" fontId="11" fillId="0" borderId="91" xfId="0" applyNumberFormat="1" applyFont="1" applyBorder="1"/>
    <xf numFmtId="0" fontId="5" fillId="0" borderId="2" xfId="0" applyFont="1" applyFill="1" applyBorder="1"/>
    <xf numFmtId="164" fontId="5" fillId="0" borderId="2" xfId="0" applyNumberFormat="1" applyFont="1" applyFill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5" fillId="0" borderId="92" xfId="0" applyFont="1" applyFill="1" applyBorder="1" applyAlignment="1">
      <alignment horizontal="center"/>
    </xf>
    <xf numFmtId="0" fontId="1" fillId="0" borderId="74" xfId="0" applyFont="1" applyFill="1" applyBorder="1"/>
    <xf numFmtId="0" fontId="1" fillId="0" borderId="93" xfId="0" applyFont="1" applyFill="1" applyBorder="1"/>
    <xf numFmtId="164" fontId="1" fillId="0" borderId="94" xfId="0" applyNumberFormat="1" applyFont="1" applyFill="1" applyBorder="1"/>
    <xf numFmtId="164" fontId="8" fillId="0" borderId="95" xfId="0" applyNumberFormat="1" applyFont="1" applyFill="1" applyBorder="1"/>
    <xf numFmtId="166" fontId="12" fillId="0" borderId="91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tabSelected="1" workbookViewId="0">
      <selection activeCell="A19" sqref="A19:XFD32"/>
    </sheetView>
  </sheetViews>
  <sheetFormatPr defaultColWidth="0" defaultRowHeight="15" x14ac:dyDescent="0.25"/>
  <cols>
    <col min="1" max="1" width="35.7109375" customWidth="1"/>
    <col min="2" max="3" width="15.7109375" customWidth="1"/>
    <col min="4" max="6" width="8.7109375" customWidth="1"/>
    <col min="7" max="7" width="15.7109375" customWidth="1"/>
    <col min="8" max="8" width="3.7109375" customWidth="1"/>
    <col min="9" max="26" width="0" hidden="1" customWidth="1"/>
    <col min="27" max="16384" width="9.14062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6" t="s">
        <v>2</v>
      </c>
      <c r="G2" s="6"/>
    </row>
    <row r="3" spans="1:26" x14ac:dyDescent="0.25">
      <c r="A3" s="3"/>
      <c r="B3" s="3"/>
      <c r="C3" s="3"/>
      <c r="D3" s="3"/>
      <c r="E3" s="3"/>
      <c r="F3" s="7" t="s">
        <v>3</v>
      </c>
      <c r="G3" s="7" t="s">
        <v>4</v>
      </c>
    </row>
    <row r="4" spans="1:26" x14ac:dyDescent="0.25">
      <c r="A4" s="5" t="s">
        <v>1</v>
      </c>
      <c r="B4" s="3"/>
      <c r="C4" s="3"/>
      <c r="D4" s="3"/>
      <c r="E4" s="3"/>
      <c r="F4" s="8">
        <v>0.2</v>
      </c>
      <c r="G4" s="8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179" t="s">
        <v>12</v>
      </c>
      <c r="B7" s="180">
        <f>'SO 12918'!I236-Rekapitulácia!D7</f>
        <v>0</v>
      </c>
      <c r="C7" s="180">
        <f>'Kryci_list 12918'!J26</f>
        <v>0</v>
      </c>
      <c r="D7" s="180">
        <v>0</v>
      </c>
      <c r="E7" s="180">
        <f>'Kryci_list 12918'!J17</f>
        <v>0</v>
      </c>
      <c r="F7" s="180">
        <v>0</v>
      </c>
      <c r="G7" s="180">
        <f>B7+C7+D7+E7+F7</f>
        <v>0</v>
      </c>
      <c r="K7">
        <f>'SO 12918'!K236</f>
        <v>0</v>
      </c>
      <c r="Q7">
        <v>30.126000000000001</v>
      </c>
    </row>
    <row r="8" spans="1:26" x14ac:dyDescent="0.25">
      <c r="A8" s="179" t="s">
        <v>13</v>
      </c>
      <c r="B8" s="180">
        <f>'SO 12919'!I62-Rekapitulácia!D8</f>
        <v>0</v>
      </c>
      <c r="C8" s="180">
        <f>'Kryci_list 12919'!J26</f>
        <v>0</v>
      </c>
      <c r="D8" s="180">
        <v>0</v>
      </c>
      <c r="E8" s="180">
        <f>'Kryci_list 12919'!J17</f>
        <v>0</v>
      </c>
      <c r="F8" s="180">
        <v>0</v>
      </c>
      <c r="G8" s="180">
        <f>B8+C8+D8+E8+F8</f>
        <v>0</v>
      </c>
      <c r="K8">
        <f>'SO 12919'!K62</f>
        <v>0</v>
      </c>
      <c r="Q8">
        <v>30.126000000000001</v>
      </c>
    </row>
    <row r="9" spans="1:26" x14ac:dyDescent="0.25">
      <c r="A9" s="179" t="s">
        <v>14</v>
      </c>
      <c r="B9" s="180">
        <f>'SO 12920'!I80-Rekapitulácia!D9</f>
        <v>0</v>
      </c>
      <c r="C9" s="180">
        <f>'Kryci_list 12920'!J26</f>
        <v>0</v>
      </c>
      <c r="D9" s="180">
        <v>0</v>
      </c>
      <c r="E9" s="180">
        <f>'Kryci_list 12920'!J17</f>
        <v>0</v>
      </c>
      <c r="F9" s="180">
        <v>0</v>
      </c>
      <c r="G9" s="180">
        <f>B9+C9+D9+E9+F9</f>
        <v>0</v>
      </c>
      <c r="K9">
        <f>'SO 12920'!K80</f>
        <v>0</v>
      </c>
      <c r="Q9">
        <v>30.126000000000001</v>
      </c>
    </row>
    <row r="10" spans="1:26" x14ac:dyDescent="0.25">
      <c r="A10" s="179" t="s">
        <v>15</v>
      </c>
      <c r="B10" s="180">
        <f>'SO 12921'!I74-Rekapitulácia!D10</f>
        <v>0</v>
      </c>
      <c r="C10" s="180">
        <f>'Kryci_list 12921'!J26</f>
        <v>0</v>
      </c>
      <c r="D10" s="180">
        <v>0</v>
      </c>
      <c r="E10" s="180">
        <f>'Kryci_list 12921'!J17</f>
        <v>0</v>
      </c>
      <c r="F10" s="180">
        <v>0</v>
      </c>
      <c r="G10" s="180">
        <f>B10+C10+D10+E10+F10</f>
        <v>0</v>
      </c>
      <c r="K10">
        <f>'SO 12921'!K74</f>
        <v>0</v>
      </c>
      <c r="Q10">
        <v>30.126000000000001</v>
      </c>
    </row>
    <row r="11" spans="1:26" x14ac:dyDescent="0.25">
      <c r="A11" s="70" t="s">
        <v>16</v>
      </c>
      <c r="B11" s="77">
        <f>'SO 12922'!I52-Rekapitulácia!D11</f>
        <v>0</v>
      </c>
      <c r="C11" s="77">
        <f>'Kryci_list 12922'!J26</f>
        <v>0</v>
      </c>
      <c r="D11" s="77">
        <v>0</v>
      </c>
      <c r="E11" s="77">
        <f>'Kryci_list 12922'!J17</f>
        <v>0</v>
      </c>
      <c r="F11" s="77">
        <v>0</v>
      </c>
      <c r="G11" s="77">
        <f>B11+C11+D11+E11+F11</f>
        <v>0</v>
      </c>
      <c r="K11">
        <f>'SO 12922'!K52</f>
        <v>0</v>
      </c>
      <c r="Q11">
        <v>30.126000000000001</v>
      </c>
    </row>
    <row r="12" spans="1:26" x14ac:dyDescent="0.25">
      <c r="A12" s="186" t="s">
        <v>827</v>
      </c>
      <c r="B12" s="187">
        <f>SUM(B7:B11)</f>
        <v>0</v>
      </c>
      <c r="C12" s="187">
        <f>SUM(C7:C11)</f>
        <v>0</v>
      </c>
      <c r="D12" s="187">
        <f>SUM(D7:D11)</f>
        <v>0</v>
      </c>
      <c r="E12" s="187">
        <f>SUM(E7:E11)</f>
        <v>0</v>
      </c>
      <c r="F12" s="187">
        <f>SUM(F7:F11)</f>
        <v>0</v>
      </c>
      <c r="G12" s="187">
        <f>SUM(G7:G11)-SUM(Z7:Z11)</f>
        <v>0</v>
      </c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84" t="s">
        <v>828</v>
      </c>
      <c r="B13" s="185">
        <f>G12-SUM(Rekapitulácia!K7:'Rekapitulácia'!K11)*1</f>
        <v>0</v>
      </c>
      <c r="C13" s="185"/>
      <c r="D13" s="185"/>
      <c r="E13" s="185"/>
      <c r="F13" s="185"/>
      <c r="G13" s="185">
        <f>ROUND(((ROUND(B13,2)*20)/100),2)*1</f>
        <v>0</v>
      </c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5" t="s">
        <v>829</v>
      </c>
      <c r="B14" s="182">
        <f>(G12-B13)</f>
        <v>0</v>
      </c>
      <c r="C14" s="182"/>
      <c r="D14" s="182"/>
      <c r="E14" s="182"/>
      <c r="F14" s="182"/>
      <c r="G14" s="182">
        <f>ROUND(((ROUND(B14,2)*0)/100),2)</f>
        <v>0</v>
      </c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5" t="s">
        <v>830</v>
      </c>
      <c r="B15" s="182"/>
      <c r="C15" s="182"/>
      <c r="D15" s="182"/>
      <c r="E15" s="182"/>
      <c r="F15" s="182"/>
      <c r="G15" s="182">
        <f>SUM(G12:G14)</f>
        <v>0</v>
      </c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10"/>
      <c r="B16" s="183"/>
      <c r="C16" s="183"/>
      <c r="D16" s="183"/>
      <c r="E16" s="183"/>
      <c r="F16" s="183"/>
      <c r="G16" s="183"/>
    </row>
    <row r="17" spans="1:7" x14ac:dyDescent="0.25">
      <c r="A17" s="10"/>
      <c r="B17" s="183"/>
      <c r="C17" s="183"/>
      <c r="D17" s="183"/>
      <c r="E17" s="183"/>
      <c r="F17" s="183"/>
      <c r="G17" s="183"/>
    </row>
    <row r="18" spans="1:7" x14ac:dyDescent="0.25">
      <c r="A18" s="10"/>
      <c r="B18" s="183"/>
      <c r="C18" s="183"/>
      <c r="D18" s="183"/>
      <c r="E18" s="183"/>
      <c r="F18" s="183"/>
      <c r="G18" s="183"/>
    </row>
    <row r="19" spans="1:7" x14ac:dyDescent="0.25">
      <c r="A19" s="10"/>
      <c r="B19" s="183"/>
      <c r="C19" s="183"/>
      <c r="D19" s="183"/>
      <c r="E19" s="183"/>
      <c r="F19" s="183"/>
      <c r="G19" s="183"/>
    </row>
    <row r="20" spans="1:7" x14ac:dyDescent="0.25">
      <c r="A20" s="10"/>
      <c r="B20" s="183"/>
      <c r="C20" s="183"/>
      <c r="D20" s="183"/>
      <c r="E20" s="183"/>
      <c r="F20" s="183"/>
      <c r="G20" s="183"/>
    </row>
    <row r="21" spans="1:7" x14ac:dyDescent="0.25">
      <c r="A21" s="10"/>
      <c r="B21" s="183"/>
      <c r="C21" s="183"/>
      <c r="D21" s="183"/>
      <c r="E21" s="183"/>
      <c r="F21" s="183"/>
      <c r="G21" s="183"/>
    </row>
    <row r="22" spans="1:7" x14ac:dyDescent="0.25">
      <c r="A22" s="10"/>
      <c r="B22" s="183"/>
      <c r="C22" s="183"/>
      <c r="D22" s="183"/>
      <c r="E22" s="183"/>
      <c r="F22" s="183"/>
      <c r="G22" s="183"/>
    </row>
    <row r="23" spans="1:7" x14ac:dyDescent="0.25">
      <c r="A23" s="10"/>
      <c r="B23" s="183"/>
      <c r="C23" s="183"/>
      <c r="D23" s="183"/>
      <c r="E23" s="183"/>
      <c r="F23" s="183"/>
      <c r="G23" s="183"/>
    </row>
    <row r="24" spans="1:7" x14ac:dyDescent="0.25">
      <c r="A24" s="1"/>
      <c r="B24" s="149"/>
      <c r="C24" s="149"/>
      <c r="D24" s="149"/>
      <c r="E24" s="149"/>
      <c r="F24" s="149"/>
      <c r="G24" s="149"/>
    </row>
    <row r="25" spans="1:7" x14ac:dyDescent="0.25">
      <c r="A25" s="1"/>
      <c r="B25" s="149"/>
      <c r="C25" s="149"/>
      <c r="D25" s="149"/>
      <c r="E25" s="149"/>
      <c r="F25" s="149"/>
      <c r="G25" s="149"/>
    </row>
    <row r="26" spans="1:7" x14ac:dyDescent="0.25">
      <c r="A26" s="1"/>
      <c r="B26" s="149"/>
      <c r="C26" s="149"/>
      <c r="D26" s="149"/>
      <c r="E26" s="149"/>
      <c r="F26" s="149"/>
      <c r="G26" s="149"/>
    </row>
    <row r="27" spans="1:7" x14ac:dyDescent="0.25">
      <c r="A27" s="1"/>
      <c r="B27" s="149"/>
      <c r="C27" s="149"/>
      <c r="D27" s="149"/>
      <c r="E27" s="149"/>
      <c r="F27" s="149"/>
      <c r="G27" s="149"/>
    </row>
    <row r="28" spans="1:7" x14ac:dyDescent="0.25">
      <c r="A28" s="1"/>
      <c r="B28" s="149"/>
      <c r="C28" s="149"/>
      <c r="D28" s="149"/>
      <c r="E28" s="149"/>
      <c r="F28" s="149"/>
      <c r="G28" s="149"/>
    </row>
    <row r="29" spans="1:7" x14ac:dyDescent="0.25">
      <c r="A29" s="1"/>
      <c r="B29" s="149"/>
      <c r="C29" s="149"/>
      <c r="D29" s="149"/>
      <c r="E29" s="149"/>
      <c r="F29" s="149"/>
      <c r="G29" s="149"/>
    </row>
    <row r="30" spans="1:7" x14ac:dyDescent="0.25">
      <c r="A30" s="1"/>
      <c r="B30" s="149"/>
      <c r="C30" s="149"/>
      <c r="D30" s="149"/>
      <c r="E30" s="149"/>
      <c r="F30" s="149"/>
      <c r="G30" s="149"/>
    </row>
    <row r="31" spans="1:7" x14ac:dyDescent="0.25">
      <c r="A31" s="1"/>
      <c r="B31" s="149"/>
      <c r="C31" s="149"/>
      <c r="D31" s="149"/>
      <c r="E31" s="149"/>
      <c r="F31" s="149"/>
      <c r="G31" s="149"/>
    </row>
    <row r="32" spans="1:7" x14ac:dyDescent="0.25">
      <c r="A32" s="1"/>
      <c r="B32" s="149"/>
      <c r="C32" s="149"/>
      <c r="D32" s="149"/>
      <c r="E32" s="149"/>
      <c r="F32" s="149"/>
      <c r="G32" s="149"/>
    </row>
    <row r="33" spans="1:7" x14ac:dyDescent="0.25">
      <c r="A33" s="1"/>
      <c r="B33" s="149"/>
      <c r="C33" s="149"/>
      <c r="D33" s="149"/>
      <c r="E33" s="149"/>
      <c r="F33" s="149"/>
      <c r="G33" s="149"/>
    </row>
    <row r="34" spans="1:7" x14ac:dyDescent="0.25">
      <c r="A34" s="1"/>
      <c r="B34" s="149"/>
      <c r="C34" s="149"/>
      <c r="D34" s="149"/>
      <c r="E34" s="149"/>
      <c r="F34" s="149"/>
      <c r="G34" s="149"/>
    </row>
    <row r="35" spans="1:7" x14ac:dyDescent="0.25">
      <c r="A35" s="1"/>
      <c r="B35" s="149"/>
      <c r="C35" s="149"/>
      <c r="D35" s="149"/>
      <c r="E35" s="149"/>
      <c r="F35" s="149"/>
      <c r="G35" s="149"/>
    </row>
    <row r="36" spans="1:7" x14ac:dyDescent="0.25">
      <c r="A36" s="1"/>
      <c r="B36" s="149"/>
      <c r="C36" s="149"/>
      <c r="D36" s="149"/>
      <c r="E36" s="149"/>
      <c r="F36" s="149"/>
      <c r="G36" s="149"/>
    </row>
    <row r="37" spans="1:7" x14ac:dyDescent="0.25">
      <c r="B37" s="181"/>
      <c r="C37" s="181"/>
      <c r="D37" s="181"/>
      <c r="E37" s="181"/>
      <c r="F37" s="181"/>
      <c r="G37" s="181"/>
    </row>
    <row r="38" spans="1:7" x14ac:dyDescent="0.25">
      <c r="B38" s="181"/>
      <c r="C38" s="181"/>
      <c r="D38" s="181"/>
      <c r="E38" s="181"/>
      <c r="F38" s="181"/>
      <c r="G38" s="181"/>
    </row>
    <row r="39" spans="1:7" x14ac:dyDescent="0.25">
      <c r="B39" s="181"/>
      <c r="C39" s="181"/>
      <c r="D39" s="181"/>
      <c r="E39" s="181"/>
      <c r="F39" s="181"/>
      <c r="G39" s="181"/>
    </row>
    <row r="40" spans="1:7" x14ac:dyDescent="0.25">
      <c r="B40" s="181"/>
      <c r="C40" s="181"/>
      <c r="D40" s="181"/>
      <c r="E40" s="181"/>
      <c r="F40" s="181"/>
      <c r="G40" s="181"/>
    </row>
    <row r="41" spans="1:7" x14ac:dyDescent="0.25">
      <c r="B41" s="181"/>
      <c r="C41" s="181"/>
      <c r="D41" s="181"/>
      <c r="E41" s="181"/>
      <c r="F41" s="181"/>
      <c r="G41" s="181"/>
    </row>
    <row r="42" spans="1:7" x14ac:dyDescent="0.25">
      <c r="B42" s="181"/>
      <c r="C42" s="181"/>
      <c r="D42" s="181"/>
      <c r="E42" s="181"/>
      <c r="F42" s="181"/>
      <c r="G42" s="181"/>
    </row>
    <row r="43" spans="1:7" x14ac:dyDescent="0.25">
      <c r="B43" s="181"/>
      <c r="C43" s="181"/>
      <c r="D43" s="181"/>
      <c r="E43" s="181"/>
      <c r="F43" s="181"/>
      <c r="G43" s="181"/>
    </row>
    <row r="44" spans="1:7" x14ac:dyDescent="0.25">
      <c r="B44" s="181"/>
      <c r="C44" s="181"/>
      <c r="D44" s="181"/>
      <c r="E44" s="181"/>
      <c r="F44" s="181"/>
      <c r="G44" s="181"/>
    </row>
    <row r="45" spans="1:7" x14ac:dyDescent="0.25">
      <c r="B45" s="181"/>
      <c r="C45" s="181"/>
      <c r="D45" s="181"/>
      <c r="E45" s="181"/>
      <c r="F45" s="181"/>
      <c r="G45" s="181"/>
    </row>
    <row r="46" spans="1:7" x14ac:dyDescent="0.25">
      <c r="B46" s="181"/>
      <c r="C46" s="181"/>
      <c r="D46" s="181"/>
      <c r="E46" s="181"/>
      <c r="F46" s="181"/>
      <c r="G46" s="181"/>
    </row>
    <row r="47" spans="1:7" x14ac:dyDescent="0.25">
      <c r="B47" s="181"/>
      <c r="C47" s="181"/>
      <c r="D47" s="181"/>
      <c r="E47" s="181"/>
      <c r="F47" s="181"/>
      <c r="G47" s="181"/>
    </row>
    <row r="48" spans="1:7" x14ac:dyDescent="0.25">
      <c r="B48" s="181"/>
      <c r="C48" s="181"/>
      <c r="D48" s="181"/>
      <c r="E48" s="181"/>
      <c r="F48" s="181"/>
      <c r="G48" s="181"/>
    </row>
    <row r="49" spans="2:7" x14ac:dyDescent="0.25">
      <c r="B49" s="181"/>
      <c r="C49" s="181"/>
      <c r="D49" s="181"/>
      <c r="E49" s="181"/>
      <c r="F49" s="181"/>
      <c r="G49" s="181"/>
    </row>
    <row r="50" spans="2:7" x14ac:dyDescent="0.25">
      <c r="B50" s="181"/>
      <c r="C50" s="181"/>
      <c r="D50" s="181"/>
      <c r="E50" s="181"/>
      <c r="F50" s="181"/>
      <c r="G50" s="181"/>
    </row>
    <row r="51" spans="2:7" x14ac:dyDescent="0.25">
      <c r="B51" s="181"/>
      <c r="C51" s="181"/>
      <c r="D51" s="181"/>
      <c r="E51" s="181"/>
      <c r="F51" s="181"/>
      <c r="G51" s="181"/>
    </row>
    <row r="52" spans="2:7" x14ac:dyDescent="0.25">
      <c r="B52" s="181"/>
      <c r="C52" s="181"/>
      <c r="D52" s="181"/>
      <c r="E52" s="181"/>
      <c r="F52" s="181"/>
      <c r="G52" s="181"/>
    </row>
    <row r="53" spans="2:7" x14ac:dyDescent="0.25">
      <c r="B53" s="181"/>
      <c r="C53" s="181"/>
      <c r="D53" s="181"/>
      <c r="E53" s="181"/>
      <c r="F53" s="181"/>
      <c r="G53" s="181"/>
    </row>
    <row r="54" spans="2:7" x14ac:dyDescent="0.25">
      <c r="B54" s="181"/>
      <c r="C54" s="181"/>
      <c r="D54" s="181"/>
      <c r="E54" s="181"/>
      <c r="F54" s="181"/>
      <c r="G54" s="181"/>
    </row>
    <row r="55" spans="2:7" x14ac:dyDescent="0.25">
      <c r="B55" s="181"/>
      <c r="C55" s="181"/>
      <c r="D55" s="181"/>
      <c r="E55" s="181"/>
      <c r="F55" s="181"/>
      <c r="G55" s="181"/>
    </row>
    <row r="56" spans="2:7" x14ac:dyDescent="0.25">
      <c r="B56" s="181"/>
      <c r="C56" s="181"/>
      <c r="D56" s="181"/>
      <c r="E56" s="181"/>
      <c r="F56" s="181"/>
      <c r="G56" s="181"/>
    </row>
    <row r="57" spans="2:7" x14ac:dyDescent="0.25">
      <c r="B57" s="181"/>
      <c r="C57" s="181"/>
      <c r="D57" s="181"/>
      <c r="E57" s="181"/>
      <c r="F57" s="181"/>
      <c r="G57" s="181"/>
    </row>
    <row r="58" spans="2:7" x14ac:dyDescent="0.25">
      <c r="B58" s="181"/>
      <c r="C58" s="181"/>
      <c r="D58" s="181"/>
      <c r="E58" s="181"/>
      <c r="F58" s="181"/>
      <c r="G58" s="181"/>
    </row>
    <row r="59" spans="2:7" x14ac:dyDescent="0.25">
      <c r="B59" s="181"/>
      <c r="C59" s="181"/>
      <c r="D59" s="181"/>
      <c r="E59" s="181"/>
      <c r="F59" s="181"/>
      <c r="G59" s="181"/>
    </row>
    <row r="60" spans="2:7" x14ac:dyDescent="0.25">
      <c r="B60" s="181"/>
      <c r="C60" s="181"/>
      <c r="D60" s="181"/>
      <c r="E60" s="181"/>
      <c r="F60" s="181"/>
      <c r="G60" s="181"/>
    </row>
    <row r="61" spans="2:7" x14ac:dyDescent="0.25">
      <c r="B61" s="181"/>
      <c r="C61" s="181"/>
      <c r="D61" s="181"/>
      <c r="E61" s="181"/>
      <c r="F61" s="181"/>
      <c r="G61" s="181"/>
    </row>
    <row r="62" spans="2:7" x14ac:dyDescent="0.25">
      <c r="B62" s="181"/>
      <c r="C62" s="181"/>
      <c r="D62" s="181"/>
      <c r="E62" s="181"/>
      <c r="F62" s="181"/>
      <c r="G62" s="181"/>
    </row>
    <row r="63" spans="2:7" x14ac:dyDescent="0.25">
      <c r="B63" s="181"/>
      <c r="C63" s="181"/>
      <c r="D63" s="181"/>
      <c r="E63" s="181"/>
      <c r="F63" s="181"/>
      <c r="G63" s="181"/>
    </row>
    <row r="64" spans="2:7" x14ac:dyDescent="0.25">
      <c r="B64" s="181"/>
      <c r="C64" s="181"/>
      <c r="D64" s="181"/>
      <c r="E64" s="181"/>
      <c r="F64" s="181"/>
      <c r="G64" s="181"/>
    </row>
    <row r="65" spans="2:7" x14ac:dyDescent="0.25">
      <c r="B65" s="181"/>
      <c r="C65" s="181"/>
      <c r="D65" s="181"/>
      <c r="E65" s="181"/>
      <c r="F65" s="181"/>
      <c r="G65" s="181"/>
    </row>
    <row r="66" spans="2:7" x14ac:dyDescent="0.25">
      <c r="B66" s="181"/>
      <c r="C66" s="181"/>
      <c r="D66" s="181"/>
      <c r="E66" s="181"/>
      <c r="F66" s="181"/>
      <c r="G66" s="181"/>
    </row>
    <row r="67" spans="2:7" x14ac:dyDescent="0.25">
      <c r="B67" s="181"/>
      <c r="C67" s="181"/>
      <c r="D67" s="181"/>
      <c r="E67" s="181"/>
      <c r="F67" s="181"/>
      <c r="G67" s="181"/>
    </row>
    <row r="68" spans="2:7" x14ac:dyDescent="0.25">
      <c r="B68" s="181"/>
      <c r="C68" s="181"/>
      <c r="D68" s="181"/>
      <c r="E68" s="181"/>
      <c r="F68" s="181"/>
      <c r="G68" s="181"/>
    </row>
    <row r="69" spans="2:7" x14ac:dyDescent="0.25">
      <c r="B69" s="181"/>
      <c r="C69" s="181"/>
      <c r="D69" s="181"/>
      <c r="E69" s="181"/>
      <c r="F69" s="181"/>
      <c r="G69" s="181"/>
    </row>
    <row r="70" spans="2:7" x14ac:dyDescent="0.25">
      <c r="B70" s="181"/>
      <c r="C70" s="181"/>
      <c r="D70" s="181"/>
      <c r="E70" s="181"/>
      <c r="F70" s="181"/>
      <c r="G70" s="181"/>
    </row>
    <row r="71" spans="2:7" x14ac:dyDescent="0.25">
      <c r="B71" s="181"/>
      <c r="C71" s="181"/>
      <c r="D71" s="181"/>
      <c r="E71" s="181"/>
      <c r="F71" s="181"/>
      <c r="G71" s="181"/>
    </row>
    <row r="72" spans="2:7" x14ac:dyDescent="0.25">
      <c r="B72" s="181"/>
      <c r="C72" s="181"/>
      <c r="D72" s="181"/>
      <c r="E72" s="181"/>
      <c r="F72" s="181"/>
      <c r="G72" s="181"/>
    </row>
    <row r="73" spans="2:7" x14ac:dyDescent="0.25">
      <c r="B73" s="181"/>
      <c r="C73" s="181"/>
      <c r="D73" s="181"/>
      <c r="E73" s="181"/>
      <c r="F73" s="181"/>
      <c r="G73" s="181"/>
    </row>
    <row r="74" spans="2:7" x14ac:dyDescent="0.25">
      <c r="B74" s="181"/>
      <c r="C74" s="181"/>
      <c r="D74" s="181"/>
      <c r="E74" s="181"/>
      <c r="F74" s="181"/>
      <c r="G74" s="181"/>
    </row>
    <row r="75" spans="2:7" x14ac:dyDescent="0.25">
      <c r="B75" s="181"/>
      <c r="C75" s="181"/>
      <c r="D75" s="181"/>
      <c r="E75" s="181"/>
      <c r="F75" s="181"/>
      <c r="G75" s="181"/>
    </row>
    <row r="76" spans="2:7" x14ac:dyDescent="0.25">
      <c r="B76" s="181"/>
      <c r="C76" s="181"/>
      <c r="D76" s="181"/>
      <c r="E76" s="181"/>
      <c r="F76" s="181"/>
      <c r="G76" s="181"/>
    </row>
    <row r="77" spans="2:7" x14ac:dyDescent="0.25">
      <c r="B77" s="181"/>
      <c r="C77" s="181"/>
      <c r="D77" s="181"/>
      <c r="E77" s="181"/>
      <c r="F77" s="181"/>
      <c r="G77" s="181"/>
    </row>
    <row r="78" spans="2:7" x14ac:dyDescent="0.25">
      <c r="B78" s="181"/>
      <c r="C78" s="181"/>
      <c r="D78" s="181"/>
      <c r="E78" s="181"/>
      <c r="F78" s="181"/>
      <c r="G78" s="181"/>
    </row>
    <row r="79" spans="2:7" x14ac:dyDescent="0.25">
      <c r="B79" s="181"/>
      <c r="C79" s="181"/>
      <c r="D79" s="181"/>
      <c r="E79" s="181"/>
      <c r="F79" s="181"/>
      <c r="G79" s="181"/>
    </row>
    <row r="80" spans="2:7" x14ac:dyDescent="0.25">
      <c r="B80" s="181"/>
      <c r="C80" s="181"/>
      <c r="D80" s="181"/>
      <c r="E80" s="181"/>
      <c r="F80" s="181"/>
      <c r="G80" s="181"/>
    </row>
    <row r="81" spans="2:7" x14ac:dyDescent="0.25">
      <c r="B81" s="181"/>
      <c r="C81" s="181"/>
      <c r="D81" s="181"/>
      <c r="E81" s="181"/>
      <c r="F81" s="181"/>
      <c r="G81" s="181"/>
    </row>
    <row r="82" spans="2:7" x14ac:dyDescent="0.25">
      <c r="B82" s="181"/>
      <c r="C82" s="181"/>
      <c r="D82" s="181"/>
      <c r="E82" s="181"/>
      <c r="F82" s="181"/>
      <c r="G82" s="181"/>
    </row>
    <row r="83" spans="2:7" x14ac:dyDescent="0.25">
      <c r="B83" s="181"/>
      <c r="C83" s="181"/>
      <c r="D83" s="181"/>
      <c r="E83" s="181"/>
      <c r="F83" s="181"/>
      <c r="G83" s="181"/>
    </row>
    <row r="84" spans="2:7" x14ac:dyDescent="0.25">
      <c r="B84" s="181"/>
      <c r="C84" s="181"/>
      <c r="D84" s="181"/>
      <c r="E84" s="181"/>
      <c r="F84" s="181"/>
      <c r="G84" s="181"/>
    </row>
    <row r="85" spans="2:7" x14ac:dyDescent="0.25">
      <c r="B85" s="181"/>
      <c r="C85" s="181"/>
      <c r="D85" s="181"/>
      <c r="E85" s="181"/>
      <c r="F85" s="181"/>
      <c r="G85" s="181"/>
    </row>
    <row r="86" spans="2:7" x14ac:dyDescent="0.25">
      <c r="B86" s="181"/>
      <c r="C86" s="181"/>
      <c r="D86" s="181"/>
      <c r="E86" s="181"/>
      <c r="F86" s="181"/>
      <c r="G86" s="181"/>
    </row>
    <row r="87" spans="2:7" x14ac:dyDescent="0.25">
      <c r="B87" s="181"/>
      <c r="C87" s="181"/>
      <c r="D87" s="181"/>
      <c r="E87" s="181"/>
      <c r="F87" s="181"/>
      <c r="G87" s="181"/>
    </row>
    <row r="88" spans="2:7" x14ac:dyDescent="0.25">
      <c r="B88" s="181"/>
      <c r="C88" s="181"/>
      <c r="D88" s="181"/>
      <c r="E88" s="181"/>
      <c r="F88" s="181"/>
      <c r="G88" s="181"/>
    </row>
    <row r="89" spans="2:7" x14ac:dyDescent="0.25">
      <c r="B89" s="181"/>
      <c r="C89" s="181"/>
      <c r="D89" s="181"/>
      <c r="E89" s="181"/>
      <c r="F89" s="181"/>
      <c r="G89" s="181"/>
    </row>
    <row r="90" spans="2:7" x14ac:dyDescent="0.25">
      <c r="B90" s="181"/>
      <c r="C90" s="181"/>
      <c r="D90" s="181"/>
      <c r="E90" s="181"/>
      <c r="F90" s="181"/>
      <c r="G90" s="181"/>
    </row>
    <row r="91" spans="2:7" x14ac:dyDescent="0.25">
      <c r="B91" s="181"/>
      <c r="C91" s="181"/>
      <c r="D91" s="181"/>
      <c r="E91" s="181"/>
      <c r="F91" s="181"/>
      <c r="G91" s="181"/>
    </row>
    <row r="92" spans="2:7" x14ac:dyDescent="0.25">
      <c r="B92" s="181"/>
      <c r="C92" s="181"/>
      <c r="D92" s="181"/>
      <c r="E92" s="181"/>
      <c r="F92" s="181"/>
      <c r="G92" s="181"/>
    </row>
    <row r="93" spans="2:7" x14ac:dyDescent="0.25">
      <c r="B93" s="181"/>
      <c r="C93" s="181"/>
      <c r="D93" s="181"/>
      <c r="E93" s="181"/>
      <c r="F93" s="181"/>
      <c r="G93" s="18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opLeftCell="A10"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831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6" t="s">
        <v>1</v>
      </c>
      <c r="C2" s="38"/>
      <c r="D2" s="39"/>
      <c r="E2" s="39"/>
      <c r="F2" s="39"/>
      <c r="G2" s="43" t="s">
        <v>18</v>
      </c>
      <c r="H2" s="16"/>
      <c r="I2" s="27"/>
      <c r="J2" s="31"/>
    </row>
    <row r="3" spans="1:23" ht="18" customHeight="1" x14ac:dyDescent="0.25">
      <c r="A3" s="11"/>
      <c r="B3" s="23"/>
      <c r="C3" s="20"/>
      <c r="D3" s="17"/>
      <c r="E3" s="17"/>
      <c r="F3" s="17"/>
      <c r="G3" s="46" t="s">
        <v>20</v>
      </c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28"/>
      <c r="J4" s="32"/>
    </row>
    <row r="5" spans="1:23" ht="18" customHeight="1" thickBot="1" x14ac:dyDescent="0.3">
      <c r="A5" s="11"/>
      <c r="B5" s="45" t="s">
        <v>21</v>
      </c>
      <c r="C5" s="20"/>
      <c r="D5" s="17"/>
      <c r="E5" s="17"/>
      <c r="F5" s="46" t="s">
        <v>22</v>
      </c>
      <c r="G5" s="17"/>
      <c r="H5" s="17"/>
      <c r="I5" s="44" t="s">
        <v>23</v>
      </c>
      <c r="J5" s="47" t="s">
        <v>24</v>
      </c>
    </row>
    <row r="6" spans="1:23" ht="18" customHeight="1" thickTop="1" x14ac:dyDescent="0.25">
      <c r="A6" s="11"/>
      <c r="B6" s="56" t="s">
        <v>25</v>
      </c>
      <c r="C6" s="52"/>
      <c r="D6" s="53"/>
      <c r="E6" s="53"/>
      <c r="F6" s="53"/>
      <c r="G6" s="57" t="s">
        <v>26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27</v>
      </c>
      <c r="H7" s="18"/>
      <c r="I7" s="29"/>
      <c r="J7" s="50"/>
    </row>
    <row r="8" spans="1:23" ht="18" customHeight="1" x14ac:dyDescent="0.25">
      <c r="A8" s="11"/>
      <c r="B8" s="45" t="s">
        <v>28</v>
      </c>
      <c r="C8" s="20"/>
      <c r="D8" s="17"/>
      <c r="E8" s="17"/>
      <c r="F8" s="17"/>
      <c r="G8" s="46" t="s">
        <v>26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27</v>
      </c>
      <c r="H9" s="17"/>
      <c r="I9" s="28"/>
      <c r="J9" s="32"/>
    </row>
    <row r="10" spans="1:23" ht="18" customHeight="1" x14ac:dyDescent="0.25">
      <c r="A10" s="11"/>
      <c r="B10" s="45" t="s">
        <v>29</v>
      </c>
      <c r="C10" s="20"/>
      <c r="D10" s="17"/>
      <c r="E10" s="17"/>
      <c r="F10" s="17"/>
      <c r="G10" s="46" t="s">
        <v>26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27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30</v>
      </c>
      <c r="C15" s="92" t="s">
        <v>6</v>
      </c>
      <c r="D15" s="92" t="s">
        <v>57</v>
      </c>
      <c r="E15" s="93" t="s">
        <v>58</v>
      </c>
      <c r="F15" s="105" t="s">
        <v>59</v>
      </c>
      <c r="G15" s="59" t="s">
        <v>35</v>
      </c>
      <c r="H15" s="62" t="s">
        <v>36</v>
      </c>
      <c r="I15" s="27"/>
      <c r="J15" s="55"/>
    </row>
    <row r="16" spans="1:23" ht="18" customHeight="1" x14ac:dyDescent="0.25">
      <c r="A16" s="11"/>
      <c r="B16" s="94">
        <v>1</v>
      </c>
      <c r="C16" s="95" t="s">
        <v>31</v>
      </c>
      <c r="D16" s="96">
        <f>'Kryci_list 12918'!D16+'Kryci_list 12919'!D16+'Kryci_list 12920'!D16+'Kryci_list 12921'!D16+'Kryci_list 12922'!D16</f>
        <v>0</v>
      </c>
      <c r="E16" s="97">
        <f>'Kryci_list 12918'!E16+'Kryci_list 12919'!E16+'Kryci_list 12920'!E16+'Kryci_list 12921'!E16+'Kryci_list 12922'!E16</f>
        <v>0</v>
      </c>
      <c r="F16" s="106">
        <f>'Kryci_list 12918'!F16+'Kryci_list 12919'!F16+'Kryci_list 12920'!F16+'Kryci_list 12921'!F16+'Kryci_list 12922'!F16</f>
        <v>0</v>
      </c>
      <c r="G16" s="60">
        <v>6</v>
      </c>
      <c r="H16" s="115" t="s">
        <v>37</v>
      </c>
      <c r="I16" s="129"/>
      <c r="J16" s="126">
        <f>Rekapitulácia!F12</f>
        <v>0</v>
      </c>
    </row>
    <row r="17" spans="1:10" ht="18" customHeight="1" x14ac:dyDescent="0.25">
      <c r="A17" s="11"/>
      <c r="B17" s="67">
        <v>2</v>
      </c>
      <c r="C17" s="71" t="s">
        <v>32</v>
      </c>
      <c r="D17" s="78">
        <f>'Kryci_list 12918'!D17+'Kryci_list 12919'!D17+'Kryci_list 12920'!D17+'Kryci_list 12921'!D17+'Kryci_list 12922'!D17</f>
        <v>0</v>
      </c>
      <c r="E17" s="76">
        <f>'Kryci_list 12918'!E17+'Kryci_list 12919'!E17+'Kryci_list 12920'!E17+'Kryci_list 12921'!E17+'Kryci_list 12922'!E17</f>
        <v>0</v>
      </c>
      <c r="F17" s="81">
        <f>'Kryci_list 12918'!F17+'Kryci_list 12919'!F17+'Kryci_list 12920'!F17+'Kryci_list 12921'!F17+'Kryci_list 12922'!F17</f>
        <v>0</v>
      </c>
      <c r="G17" s="61">
        <v>7</v>
      </c>
      <c r="H17" s="116" t="s">
        <v>38</v>
      </c>
      <c r="I17" s="129"/>
      <c r="J17" s="127">
        <f>Rekapitulácia!E12</f>
        <v>0</v>
      </c>
    </row>
    <row r="18" spans="1:10" ht="18" customHeight="1" x14ac:dyDescent="0.25">
      <c r="A18" s="11"/>
      <c r="B18" s="68">
        <v>3</v>
      </c>
      <c r="C18" s="72" t="s">
        <v>33</v>
      </c>
      <c r="D18" s="79">
        <f>'Kryci_list 12918'!D18+'Kryci_list 12919'!D18+'Kryci_list 12920'!D18+'Kryci_list 12921'!D18+'Kryci_list 12922'!D18</f>
        <v>0</v>
      </c>
      <c r="E18" s="77">
        <f>'Kryci_list 12918'!E18+'Kryci_list 12919'!E18+'Kryci_list 12920'!E18+'Kryci_list 12921'!E18+'Kryci_list 12922'!E18</f>
        <v>0</v>
      </c>
      <c r="F18" s="82">
        <f>'Kryci_list 12918'!F18+'Kryci_list 12919'!F18+'Kryci_list 12920'!F18+'Kryci_list 12921'!F18+'Kryci_list 12922'!F18</f>
        <v>0</v>
      </c>
      <c r="G18" s="61">
        <v>8</v>
      </c>
      <c r="H18" s="116" t="s">
        <v>39</v>
      </c>
      <c r="I18" s="129"/>
      <c r="J18" s="127">
        <f>Rekapitulácia!D12</f>
        <v>0</v>
      </c>
    </row>
    <row r="19" spans="1:10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10" ht="18" customHeight="1" thickBot="1" x14ac:dyDescent="0.3">
      <c r="A20" s="11"/>
      <c r="B20" s="68">
        <v>5</v>
      </c>
      <c r="C20" s="74" t="s">
        <v>34</v>
      </c>
      <c r="D20" s="80"/>
      <c r="E20" s="100"/>
      <c r="F20" s="107">
        <f>SUM(F16:F19)</f>
        <v>0</v>
      </c>
      <c r="G20" s="61">
        <v>10</v>
      </c>
      <c r="H20" s="116" t="s">
        <v>34</v>
      </c>
      <c r="I20" s="131"/>
      <c r="J20" s="99">
        <f>SUM(J16:J19)</f>
        <v>0</v>
      </c>
    </row>
    <row r="21" spans="1:10" ht="18" customHeight="1" thickTop="1" x14ac:dyDescent="0.25">
      <c r="A21" s="11"/>
      <c r="B21" s="65" t="s">
        <v>47</v>
      </c>
      <c r="C21" s="69" t="s">
        <v>7</v>
      </c>
      <c r="D21" s="75"/>
      <c r="E21" s="19"/>
      <c r="F21" s="98"/>
      <c r="G21" s="65" t="s">
        <v>53</v>
      </c>
      <c r="H21" s="62" t="s">
        <v>7</v>
      </c>
      <c r="I21" s="29"/>
      <c r="J21" s="132"/>
    </row>
    <row r="22" spans="1:10" ht="18" customHeight="1" x14ac:dyDescent="0.25">
      <c r="A22" s="11"/>
      <c r="B22" s="60">
        <v>11</v>
      </c>
      <c r="C22" s="63" t="s">
        <v>48</v>
      </c>
      <c r="D22" s="87"/>
      <c r="E22" s="90"/>
      <c r="F22" s="81">
        <f>'Kryci_list 12918'!F22+'Kryci_list 12919'!F22+'Kryci_list 12920'!F22+'Kryci_list 12921'!F22+'Kryci_list 12922'!F22</f>
        <v>0</v>
      </c>
      <c r="G22" s="60">
        <v>16</v>
      </c>
      <c r="H22" s="115" t="s">
        <v>54</v>
      </c>
      <c r="I22" s="129"/>
      <c r="J22" s="126">
        <f>'Kryci_list 12918'!J22+'Kryci_list 12919'!J22+'Kryci_list 12920'!J22+'Kryci_list 12921'!J22+'Kryci_list 12922'!J22</f>
        <v>0</v>
      </c>
    </row>
    <row r="23" spans="1:10" ht="18" customHeight="1" x14ac:dyDescent="0.25">
      <c r="A23" s="11"/>
      <c r="B23" s="61">
        <v>12</v>
      </c>
      <c r="C23" s="64" t="s">
        <v>49</v>
      </c>
      <c r="D23" s="66"/>
      <c r="E23" s="90"/>
      <c r="F23" s="82">
        <f>'Kryci_list 12918'!F23+'Kryci_list 12919'!F23+'Kryci_list 12920'!F23+'Kryci_list 12921'!F23+'Kryci_list 12922'!F23</f>
        <v>0</v>
      </c>
      <c r="G23" s="61">
        <v>17</v>
      </c>
      <c r="H23" s="116" t="s">
        <v>55</v>
      </c>
      <c r="I23" s="129"/>
      <c r="J23" s="127">
        <f>'Kryci_list 12918'!J23+'Kryci_list 12919'!J23+'Kryci_list 12920'!J23+'Kryci_list 12921'!J23+'Kryci_list 12922'!J23</f>
        <v>0</v>
      </c>
    </row>
    <row r="24" spans="1:10" ht="18" customHeight="1" x14ac:dyDescent="0.25">
      <c r="A24" s="11"/>
      <c r="B24" s="61">
        <v>13</v>
      </c>
      <c r="C24" s="64" t="s">
        <v>50</v>
      </c>
      <c r="D24" s="66"/>
      <c r="E24" s="90"/>
      <c r="F24" s="82">
        <f>'Kryci_list 12918'!F24+'Kryci_list 12919'!F24+'Kryci_list 12920'!F24+'Kryci_list 12921'!F24+'Kryci_list 12922'!F24</f>
        <v>0</v>
      </c>
      <c r="G24" s="61">
        <v>18</v>
      </c>
      <c r="H24" s="116" t="s">
        <v>56</v>
      </c>
      <c r="I24" s="129"/>
      <c r="J24" s="127">
        <f>'Kryci_list 12918'!J24+'Kryci_list 12919'!J24+'Kryci_list 12920'!J24+'Kryci_list 12921'!J24+'Kryci_list 12922'!J24</f>
        <v>0</v>
      </c>
    </row>
    <row r="25" spans="1:10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7"/>
    </row>
    <row r="26" spans="1:10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34</v>
      </c>
      <c r="I26" s="131"/>
      <c r="J26" s="99">
        <f>SUM(J22:J25)+SUM(F22:F25)</f>
        <v>0</v>
      </c>
    </row>
    <row r="27" spans="1:10" ht="18" customHeight="1" thickTop="1" x14ac:dyDescent="0.25">
      <c r="A27" s="11"/>
      <c r="B27" s="101"/>
      <c r="C27" s="143" t="s">
        <v>62</v>
      </c>
      <c r="D27" s="136"/>
      <c r="E27" s="102"/>
      <c r="F27" s="30"/>
      <c r="G27" s="109" t="s">
        <v>40</v>
      </c>
      <c r="H27" s="104" t="s">
        <v>41</v>
      </c>
      <c r="I27" s="29"/>
      <c r="J27" s="33"/>
    </row>
    <row r="28" spans="1:10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42</v>
      </c>
      <c r="I28" s="122"/>
      <c r="J28" s="118">
        <f>F20+J20+F26+J26</f>
        <v>0</v>
      </c>
    </row>
    <row r="29" spans="1:10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43</v>
      </c>
      <c r="I29" s="123">
        <f>Rekapitulácia!B13</f>
        <v>0</v>
      </c>
      <c r="J29" s="119">
        <f>ROUND(((ROUND(I29,2)*20)/100),2)*1</f>
        <v>0</v>
      </c>
    </row>
    <row r="30" spans="1:10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44</v>
      </c>
      <c r="I30" s="89">
        <f>Rekapitulácia!B14</f>
        <v>0</v>
      </c>
      <c r="J30" s="120">
        <f>ROUND(((ROUND(I30,2)*0)/100),2)</f>
        <v>0</v>
      </c>
    </row>
    <row r="31" spans="1:10" ht="18" customHeight="1" x14ac:dyDescent="0.25">
      <c r="A31" s="11"/>
      <c r="B31" s="24"/>
      <c r="C31" s="139"/>
      <c r="D31" s="140"/>
      <c r="E31" s="22"/>
      <c r="F31" s="11"/>
      <c r="G31" s="61">
        <v>24</v>
      </c>
      <c r="H31" s="116" t="s">
        <v>45</v>
      </c>
      <c r="I31" s="28"/>
      <c r="J31" s="192">
        <f>SUM(J28:J30)</f>
        <v>0</v>
      </c>
    </row>
    <row r="32" spans="1:10" ht="18" customHeight="1" thickBot="1" x14ac:dyDescent="0.3">
      <c r="A32" s="11"/>
      <c r="B32" s="48"/>
      <c r="C32" s="117"/>
      <c r="D32" s="124"/>
      <c r="E32" s="84"/>
      <c r="F32" s="85"/>
      <c r="G32" s="188" t="s">
        <v>46</v>
      </c>
      <c r="H32" s="189"/>
      <c r="I32" s="190"/>
      <c r="J32" s="191"/>
    </row>
    <row r="33" spans="1:10" ht="18" customHeight="1" thickTop="1" x14ac:dyDescent="0.25">
      <c r="A33" s="11"/>
      <c r="B33" s="101"/>
      <c r="C33" s="102"/>
      <c r="D33" s="141" t="s">
        <v>60</v>
      </c>
      <c r="E33" s="15"/>
      <c r="F33" s="15"/>
      <c r="G33" s="14"/>
      <c r="H33" s="141" t="s">
        <v>61</v>
      </c>
      <c r="I33" s="30"/>
      <c r="J33" s="34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17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18</v>
      </c>
      <c r="H2" s="16"/>
      <c r="I2" s="27"/>
      <c r="J2" s="31"/>
    </row>
    <row r="3" spans="1:23" ht="18" customHeight="1" x14ac:dyDescent="0.25">
      <c r="A3" s="11"/>
      <c r="B3" s="40" t="s">
        <v>19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20</v>
      </c>
      <c r="J4" s="32"/>
    </row>
    <row r="5" spans="1:23" ht="18" customHeight="1" thickBot="1" x14ac:dyDescent="0.3">
      <c r="A5" s="11"/>
      <c r="B5" s="45" t="s">
        <v>21</v>
      </c>
      <c r="C5" s="20"/>
      <c r="D5" s="17"/>
      <c r="E5" s="17"/>
      <c r="F5" s="46" t="s">
        <v>22</v>
      </c>
      <c r="G5" s="17"/>
      <c r="H5" s="17"/>
      <c r="I5" s="44" t="s">
        <v>23</v>
      </c>
      <c r="J5" s="47" t="s">
        <v>24</v>
      </c>
    </row>
    <row r="6" spans="1:23" ht="18" customHeight="1" thickTop="1" x14ac:dyDescent="0.25">
      <c r="A6" s="11"/>
      <c r="B6" s="56" t="s">
        <v>25</v>
      </c>
      <c r="C6" s="52"/>
      <c r="D6" s="53"/>
      <c r="E6" s="53"/>
      <c r="F6" s="53"/>
      <c r="G6" s="57" t="s">
        <v>26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27</v>
      </c>
      <c r="H7" s="18"/>
      <c r="I7" s="29"/>
      <c r="J7" s="50"/>
    </row>
    <row r="8" spans="1:23" ht="18" customHeight="1" x14ac:dyDescent="0.25">
      <c r="A8" s="11"/>
      <c r="B8" s="45" t="s">
        <v>28</v>
      </c>
      <c r="C8" s="20"/>
      <c r="D8" s="17"/>
      <c r="E8" s="17"/>
      <c r="F8" s="17"/>
      <c r="G8" s="46" t="s">
        <v>26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27</v>
      </c>
      <c r="H9" s="17"/>
      <c r="I9" s="28"/>
      <c r="J9" s="32"/>
    </row>
    <row r="10" spans="1:23" ht="18" customHeight="1" x14ac:dyDescent="0.25">
      <c r="A10" s="11"/>
      <c r="B10" s="45" t="s">
        <v>29</v>
      </c>
      <c r="C10" s="20"/>
      <c r="D10" s="17"/>
      <c r="E10" s="17"/>
      <c r="F10" s="17"/>
      <c r="G10" s="46" t="s">
        <v>26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27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30</v>
      </c>
      <c r="C15" s="92" t="s">
        <v>6</v>
      </c>
      <c r="D15" s="92" t="s">
        <v>57</v>
      </c>
      <c r="E15" s="93" t="s">
        <v>58</v>
      </c>
      <c r="F15" s="105" t="s">
        <v>59</v>
      </c>
      <c r="G15" s="59" t="s">
        <v>35</v>
      </c>
      <c r="H15" s="62" t="s">
        <v>36</v>
      </c>
      <c r="I15" s="27"/>
      <c r="J15" s="55"/>
    </row>
    <row r="16" spans="1:23" ht="18" customHeight="1" x14ac:dyDescent="0.25">
      <c r="A16" s="11"/>
      <c r="B16" s="94">
        <v>1</v>
      </c>
      <c r="C16" s="95" t="s">
        <v>31</v>
      </c>
      <c r="D16" s="96">
        <f>'Rekap 12918'!B19</f>
        <v>0</v>
      </c>
      <c r="E16" s="97">
        <f>'Rekap 12918'!C19</f>
        <v>0</v>
      </c>
      <c r="F16" s="106">
        <f>'Rekap 12918'!D19</f>
        <v>0</v>
      </c>
      <c r="G16" s="60">
        <v>6</v>
      </c>
      <c r="H16" s="115" t="s">
        <v>37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32</v>
      </c>
      <c r="D17" s="78">
        <f>'Rekap 12918'!B34</f>
        <v>0</v>
      </c>
      <c r="E17" s="76">
        <f>'Rekap 12918'!C34</f>
        <v>0</v>
      </c>
      <c r="F17" s="81">
        <f>'Rekap 12918'!D34</f>
        <v>0</v>
      </c>
      <c r="G17" s="61">
        <v>7</v>
      </c>
      <c r="H17" s="116" t="s">
        <v>38</v>
      </c>
      <c r="I17" s="129"/>
      <c r="J17" s="127">
        <f>'SO 12918'!Z236</f>
        <v>0</v>
      </c>
    </row>
    <row r="18" spans="1:26" ht="18" customHeight="1" x14ac:dyDescent="0.25">
      <c r="A18" s="11"/>
      <c r="B18" s="68">
        <v>3</v>
      </c>
      <c r="C18" s="72" t="s">
        <v>33</v>
      </c>
      <c r="D18" s="79"/>
      <c r="E18" s="77"/>
      <c r="F18" s="82"/>
      <c r="G18" s="61">
        <v>8</v>
      </c>
      <c r="H18" s="116" t="s">
        <v>39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34</v>
      </c>
      <c r="D20" s="80"/>
      <c r="E20" s="100"/>
      <c r="F20" s="107">
        <f>SUM(F16:F19)</f>
        <v>0</v>
      </c>
      <c r="G20" s="61">
        <v>10</v>
      </c>
      <c r="H20" s="116" t="s">
        <v>34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47</v>
      </c>
      <c r="C21" s="69" t="s">
        <v>7</v>
      </c>
      <c r="D21" s="75"/>
      <c r="E21" s="19"/>
      <c r="F21" s="98"/>
      <c r="G21" s="65" t="s">
        <v>53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48</v>
      </c>
      <c r="D22" s="87"/>
      <c r="E22" s="89" t="s">
        <v>51</v>
      </c>
      <c r="F22" s="81">
        <f>((F16*U22*0)+(F17*V22*0)+(F18*W22*0))/100</f>
        <v>0</v>
      </c>
      <c r="G22" s="60">
        <v>16</v>
      </c>
      <c r="H22" s="115" t="s">
        <v>54</v>
      </c>
      <c r="I22" s="130" t="s">
        <v>51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49</v>
      </c>
      <c r="D23" s="66"/>
      <c r="E23" s="89" t="s">
        <v>52</v>
      </c>
      <c r="F23" s="82">
        <f>((F16*U23*0)+(F17*V23*0)+(F18*W23*0))/100</f>
        <v>0</v>
      </c>
      <c r="G23" s="61">
        <v>17</v>
      </c>
      <c r="H23" s="116" t="s">
        <v>55</v>
      </c>
      <c r="I23" s="130" t="s">
        <v>51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50</v>
      </c>
      <c r="D24" s="66"/>
      <c r="E24" s="89" t="s">
        <v>51</v>
      </c>
      <c r="F24" s="82">
        <f>((F16*U24*0)+(F17*V24*0)+(F18*W24*0))/100</f>
        <v>0</v>
      </c>
      <c r="G24" s="61">
        <v>18</v>
      </c>
      <c r="H24" s="116" t="s">
        <v>56</v>
      </c>
      <c r="I24" s="130" t="s">
        <v>52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34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62</v>
      </c>
      <c r="D27" s="136"/>
      <c r="E27" s="102"/>
      <c r="F27" s="30"/>
      <c r="G27" s="109" t="s">
        <v>40</v>
      </c>
      <c r="H27" s="104" t="s">
        <v>41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42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43</v>
      </c>
      <c r="I29" s="123">
        <f>J28-SUM('SO 12918'!K9:'SO 12918'!K235)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44</v>
      </c>
      <c r="I30" s="89">
        <f>SUM('SO 12918'!K9:'SO 12918'!K235)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45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46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60</v>
      </c>
      <c r="E33" s="15"/>
      <c r="F33" s="103"/>
      <c r="G33" s="111">
        <v>26</v>
      </c>
      <c r="H33" s="142" t="s">
        <v>61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25</v>
      </c>
      <c r="B1" s="144"/>
      <c r="C1" s="144"/>
      <c r="D1" s="145" t="s">
        <v>22</v>
      </c>
      <c r="E1" s="144"/>
      <c r="F1" s="144"/>
      <c r="W1">
        <v>30.126000000000001</v>
      </c>
    </row>
    <row r="2" spans="1:26" x14ac:dyDescent="0.25">
      <c r="A2" s="145" t="s">
        <v>29</v>
      </c>
      <c r="B2" s="144"/>
      <c r="C2" s="144"/>
      <c r="D2" s="145" t="s">
        <v>20</v>
      </c>
      <c r="E2" s="144"/>
      <c r="F2" s="144"/>
    </row>
    <row r="3" spans="1:26" x14ac:dyDescent="0.25">
      <c r="A3" s="145" t="s">
        <v>28</v>
      </c>
      <c r="B3" s="144"/>
      <c r="C3" s="144"/>
      <c r="D3" s="145" t="s">
        <v>66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19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67</v>
      </c>
      <c r="B8" s="144"/>
      <c r="C8" s="144"/>
      <c r="D8" s="144"/>
      <c r="E8" s="144"/>
      <c r="F8" s="144"/>
    </row>
    <row r="9" spans="1:26" x14ac:dyDescent="0.25">
      <c r="A9" s="147" t="s">
        <v>63</v>
      </c>
      <c r="B9" s="147" t="s">
        <v>57</v>
      </c>
      <c r="C9" s="147" t="s">
        <v>58</v>
      </c>
      <c r="D9" s="147" t="s">
        <v>34</v>
      </c>
      <c r="E9" s="147" t="s">
        <v>64</v>
      </c>
      <c r="F9" s="147" t="s">
        <v>65</v>
      </c>
    </row>
    <row r="10" spans="1:26" x14ac:dyDescent="0.25">
      <c r="A10" s="154" t="s">
        <v>68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69</v>
      </c>
      <c r="B11" s="157">
        <f>'SO 12918'!L18</f>
        <v>0</v>
      </c>
      <c r="C11" s="157">
        <f>'SO 12918'!M18</f>
        <v>0</v>
      </c>
      <c r="D11" s="157">
        <f>'SO 12918'!I18</f>
        <v>0</v>
      </c>
      <c r="E11" s="158">
        <f>'SO 12918'!P18</f>
        <v>0</v>
      </c>
      <c r="F11" s="158">
        <f>'SO 12918'!S18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70</v>
      </c>
      <c r="B12" s="157">
        <f>'SO 12918'!L31</f>
        <v>0</v>
      </c>
      <c r="C12" s="157">
        <f>'SO 12918'!M31</f>
        <v>0</v>
      </c>
      <c r="D12" s="157">
        <f>'SO 12918'!I31</f>
        <v>0</v>
      </c>
      <c r="E12" s="158">
        <f>'SO 12918'!P31</f>
        <v>66.930000000000007</v>
      </c>
      <c r="F12" s="158">
        <f>'SO 12918'!S31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71</v>
      </c>
      <c r="B13" s="157">
        <f>'SO 12918'!L41</f>
        <v>0</v>
      </c>
      <c r="C13" s="157">
        <f>'SO 12918'!M41</f>
        <v>0</v>
      </c>
      <c r="D13" s="157">
        <f>'SO 12918'!I41</f>
        <v>0</v>
      </c>
      <c r="E13" s="158">
        <f>'SO 12918'!P41</f>
        <v>7.85</v>
      </c>
      <c r="F13" s="158">
        <f>'SO 12918'!S41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56" t="s">
        <v>72</v>
      </c>
      <c r="B14" s="157">
        <f>'SO 12918'!L48</f>
        <v>0</v>
      </c>
      <c r="C14" s="157">
        <f>'SO 12918'!M48</f>
        <v>0</v>
      </c>
      <c r="D14" s="157">
        <f>'SO 12918'!I48</f>
        <v>0</v>
      </c>
      <c r="E14" s="158">
        <f>'SO 12918'!P48</f>
        <v>7.4</v>
      </c>
      <c r="F14" s="158">
        <f>'SO 12918'!S48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56" t="s">
        <v>73</v>
      </c>
      <c r="B15" s="157">
        <f>'SO 12918'!L56</f>
        <v>0</v>
      </c>
      <c r="C15" s="157">
        <f>'SO 12918'!M56</f>
        <v>0</v>
      </c>
      <c r="D15" s="157">
        <f>'SO 12918'!I56</f>
        <v>0</v>
      </c>
      <c r="E15" s="158">
        <f>'SO 12918'!P56</f>
        <v>14.64</v>
      </c>
      <c r="F15" s="158">
        <f>'SO 12918'!S56</f>
        <v>0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156" t="s">
        <v>74</v>
      </c>
      <c r="B16" s="157">
        <f>'SO 12918'!L78</f>
        <v>0</v>
      </c>
      <c r="C16" s="157">
        <f>'SO 12918'!M78</f>
        <v>0</v>
      </c>
      <c r="D16" s="157">
        <f>'SO 12918'!I78</f>
        <v>0</v>
      </c>
      <c r="E16" s="158">
        <f>'SO 12918'!P78</f>
        <v>1.62</v>
      </c>
      <c r="F16" s="158">
        <f>'SO 12918'!S78</f>
        <v>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 x14ac:dyDescent="0.25">
      <c r="A17" s="156" t="s">
        <v>75</v>
      </c>
      <c r="B17" s="157">
        <f>'SO 12918'!L93</f>
        <v>0</v>
      </c>
      <c r="C17" s="157">
        <f>'SO 12918'!M93</f>
        <v>0</v>
      </c>
      <c r="D17" s="157">
        <f>'SO 12918'!I93</f>
        <v>0</v>
      </c>
      <c r="E17" s="158">
        <f>'SO 12918'!P93</f>
        <v>2.71</v>
      </c>
      <c r="F17" s="158">
        <f>'SO 12918'!S93</f>
        <v>0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spans="1:26" x14ac:dyDescent="0.25">
      <c r="A18" s="156" t="s">
        <v>76</v>
      </c>
      <c r="B18" s="157">
        <f>'SO 12918'!L97</f>
        <v>0</v>
      </c>
      <c r="C18" s="157">
        <f>'SO 12918'!M97</f>
        <v>0</v>
      </c>
      <c r="D18" s="157">
        <f>'SO 12918'!I97</f>
        <v>0</v>
      </c>
      <c r="E18" s="158">
        <f>'SO 12918'!P97</f>
        <v>0</v>
      </c>
      <c r="F18" s="158">
        <f>'SO 12918'!S97</f>
        <v>0</v>
      </c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spans="1:26" x14ac:dyDescent="0.25">
      <c r="A19" s="2" t="s">
        <v>68</v>
      </c>
      <c r="B19" s="159">
        <f>'SO 12918'!L99</f>
        <v>0</v>
      </c>
      <c r="C19" s="159">
        <f>'SO 12918'!M99</f>
        <v>0</v>
      </c>
      <c r="D19" s="159">
        <f>'SO 12918'!I99</f>
        <v>0</v>
      </c>
      <c r="E19" s="160">
        <f>'SO 12918'!P99</f>
        <v>101.15</v>
      </c>
      <c r="F19" s="160">
        <f>'SO 12918'!S99</f>
        <v>0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</row>
    <row r="20" spans="1:26" x14ac:dyDescent="0.25">
      <c r="A20" s="1"/>
      <c r="B20" s="149"/>
      <c r="C20" s="149"/>
      <c r="D20" s="149"/>
      <c r="E20" s="148"/>
      <c r="F20" s="148"/>
    </row>
    <row r="21" spans="1:26" x14ac:dyDescent="0.25">
      <c r="A21" s="2" t="s">
        <v>77</v>
      </c>
      <c r="B21" s="159"/>
      <c r="C21" s="157"/>
      <c r="D21" s="157"/>
      <c r="E21" s="158"/>
      <c r="F21" s="158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</row>
    <row r="22" spans="1:26" x14ac:dyDescent="0.25">
      <c r="A22" s="156" t="s">
        <v>78</v>
      </c>
      <c r="B22" s="157">
        <f>'SO 12918'!L110</f>
        <v>0</v>
      </c>
      <c r="C22" s="157">
        <f>'SO 12918'!M110</f>
        <v>0</v>
      </c>
      <c r="D22" s="157">
        <f>'SO 12918'!I110</f>
        <v>0</v>
      </c>
      <c r="E22" s="158">
        <f>'SO 12918'!P110</f>
        <v>0.99</v>
      </c>
      <c r="F22" s="158">
        <f>'SO 12918'!S110</f>
        <v>0</v>
      </c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spans="1:26" x14ac:dyDescent="0.25">
      <c r="A23" s="156" t="s">
        <v>79</v>
      </c>
      <c r="B23" s="157">
        <f>'SO 12918'!L139</f>
        <v>0</v>
      </c>
      <c r="C23" s="157">
        <f>'SO 12918'!M139</f>
        <v>0</v>
      </c>
      <c r="D23" s="157">
        <f>'SO 12918'!I139</f>
        <v>0</v>
      </c>
      <c r="E23" s="158">
        <f>'SO 12918'!P139</f>
        <v>0.42</v>
      </c>
      <c r="F23" s="158">
        <f>'SO 12918'!S139</f>
        <v>0</v>
      </c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</row>
    <row r="24" spans="1:26" x14ac:dyDescent="0.25">
      <c r="A24" s="156" t="s">
        <v>80</v>
      </c>
      <c r="B24" s="157">
        <f>'SO 12918'!L148</f>
        <v>0</v>
      </c>
      <c r="C24" s="157">
        <f>'SO 12918'!M148</f>
        <v>0</v>
      </c>
      <c r="D24" s="157">
        <f>'SO 12918'!I148</f>
        <v>0</v>
      </c>
      <c r="E24" s="158">
        <f>'SO 12918'!P148</f>
        <v>1.21</v>
      </c>
      <c r="F24" s="158">
        <f>'SO 12918'!S148</f>
        <v>0</v>
      </c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</row>
    <row r="25" spans="1:26" x14ac:dyDescent="0.25">
      <c r="A25" s="156" t="s">
        <v>81</v>
      </c>
      <c r="B25" s="157">
        <f>'SO 12918'!L161</f>
        <v>0</v>
      </c>
      <c r="C25" s="157">
        <f>'SO 12918'!M161</f>
        <v>0</v>
      </c>
      <c r="D25" s="157">
        <f>'SO 12918'!I161</f>
        <v>0</v>
      </c>
      <c r="E25" s="158">
        <f>'SO 12918'!P161</f>
        <v>21.31</v>
      </c>
      <c r="F25" s="158">
        <f>'SO 12918'!S161</f>
        <v>0</v>
      </c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</row>
    <row r="26" spans="1:26" x14ac:dyDescent="0.25">
      <c r="A26" s="156" t="s">
        <v>82</v>
      </c>
      <c r="B26" s="157">
        <f>'SO 12918'!L166</f>
        <v>0</v>
      </c>
      <c r="C26" s="157">
        <f>'SO 12918'!M166</f>
        <v>0</v>
      </c>
      <c r="D26" s="157">
        <f>'SO 12918'!I166</f>
        <v>0</v>
      </c>
      <c r="E26" s="158">
        <f>'SO 12918'!P166</f>
        <v>0</v>
      </c>
      <c r="F26" s="158">
        <f>'SO 12918'!S166</f>
        <v>0</v>
      </c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</row>
    <row r="27" spans="1:26" x14ac:dyDescent="0.25">
      <c r="A27" s="156" t="s">
        <v>83</v>
      </c>
      <c r="B27" s="157">
        <f>'SO 12918'!L178</f>
        <v>0</v>
      </c>
      <c r="C27" s="157">
        <f>'SO 12918'!M178</f>
        <v>0</v>
      </c>
      <c r="D27" s="157">
        <f>'SO 12918'!I178</f>
        <v>0</v>
      </c>
      <c r="E27" s="158">
        <f>'SO 12918'!P178</f>
        <v>0.11</v>
      </c>
      <c r="F27" s="158">
        <f>'SO 12918'!S178</f>
        <v>0</v>
      </c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</row>
    <row r="28" spans="1:26" x14ac:dyDescent="0.25">
      <c r="A28" s="156" t="s">
        <v>84</v>
      </c>
      <c r="B28" s="157">
        <f>'SO 12918'!L198</f>
        <v>0</v>
      </c>
      <c r="C28" s="157">
        <f>'SO 12918'!M198</f>
        <v>0</v>
      </c>
      <c r="D28" s="157">
        <f>'SO 12918'!I198</f>
        <v>0</v>
      </c>
      <c r="E28" s="158">
        <f>'SO 12918'!P198</f>
        <v>0.16</v>
      </c>
      <c r="F28" s="158">
        <f>'SO 12918'!S198</f>
        <v>0</v>
      </c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</row>
    <row r="29" spans="1:26" x14ac:dyDescent="0.25">
      <c r="A29" s="156" t="s">
        <v>85</v>
      </c>
      <c r="B29" s="157">
        <f>'SO 12918'!L206</f>
        <v>0</v>
      </c>
      <c r="C29" s="157">
        <f>'SO 12918'!M206</f>
        <v>0</v>
      </c>
      <c r="D29" s="157">
        <f>'SO 12918'!I206</f>
        <v>0</v>
      </c>
      <c r="E29" s="158">
        <f>'SO 12918'!P206</f>
        <v>0.03</v>
      </c>
      <c r="F29" s="158">
        <f>'SO 12918'!S206</f>
        <v>0</v>
      </c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</row>
    <row r="30" spans="1:26" x14ac:dyDescent="0.25">
      <c r="A30" s="156" t="s">
        <v>86</v>
      </c>
      <c r="B30" s="157">
        <f>'SO 12918'!L216</f>
        <v>0</v>
      </c>
      <c r="C30" s="157">
        <f>'SO 12918'!M216</f>
        <v>0</v>
      </c>
      <c r="D30" s="157">
        <f>'SO 12918'!I216</f>
        <v>0</v>
      </c>
      <c r="E30" s="158">
        <f>'SO 12918'!P216</f>
        <v>0.7</v>
      </c>
      <c r="F30" s="158">
        <f>'SO 12918'!S216</f>
        <v>0</v>
      </c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</row>
    <row r="31" spans="1:26" x14ac:dyDescent="0.25">
      <c r="A31" s="156" t="s">
        <v>87</v>
      </c>
      <c r="B31" s="157">
        <f>'SO 12918'!L222</f>
        <v>0</v>
      </c>
      <c r="C31" s="157">
        <f>'SO 12918'!M222</f>
        <v>0</v>
      </c>
      <c r="D31" s="157">
        <f>'SO 12918'!I222</f>
        <v>0</v>
      </c>
      <c r="E31" s="158">
        <f>'SO 12918'!P222</f>
        <v>2.1800000000000002</v>
      </c>
      <c r="F31" s="158">
        <f>'SO 12918'!S222</f>
        <v>0</v>
      </c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</row>
    <row r="32" spans="1:26" x14ac:dyDescent="0.25">
      <c r="A32" s="156" t="s">
        <v>88</v>
      </c>
      <c r="B32" s="157">
        <f>'SO 12918'!L228</f>
        <v>0</v>
      </c>
      <c r="C32" s="157">
        <f>'SO 12918'!M228</f>
        <v>0</v>
      </c>
      <c r="D32" s="157">
        <f>'SO 12918'!I228</f>
        <v>0</v>
      </c>
      <c r="E32" s="158">
        <f>'SO 12918'!P228</f>
        <v>0.04</v>
      </c>
      <c r="F32" s="158">
        <f>'SO 12918'!S228</f>
        <v>0</v>
      </c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</row>
    <row r="33" spans="1:26" x14ac:dyDescent="0.25">
      <c r="A33" s="156" t="s">
        <v>89</v>
      </c>
      <c r="B33" s="157">
        <f>'SO 12918'!L233</f>
        <v>0</v>
      </c>
      <c r="C33" s="157">
        <f>'SO 12918'!M233</f>
        <v>0</v>
      </c>
      <c r="D33" s="157">
        <f>'SO 12918'!I233</f>
        <v>0</v>
      </c>
      <c r="E33" s="158">
        <f>'SO 12918'!P233</f>
        <v>0.09</v>
      </c>
      <c r="F33" s="158">
        <f>'SO 12918'!S233</f>
        <v>0</v>
      </c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</row>
    <row r="34" spans="1:26" x14ac:dyDescent="0.25">
      <c r="A34" s="2" t="s">
        <v>77</v>
      </c>
      <c r="B34" s="159">
        <f>'SO 12918'!L235</f>
        <v>0</v>
      </c>
      <c r="C34" s="159">
        <f>'SO 12918'!M235</f>
        <v>0</v>
      </c>
      <c r="D34" s="159">
        <f>'SO 12918'!I235</f>
        <v>0</v>
      </c>
      <c r="E34" s="160">
        <f>'SO 12918'!P235</f>
        <v>27.24</v>
      </c>
      <c r="F34" s="160">
        <f>'SO 12918'!S235</f>
        <v>0</v>
      </c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</row>
    <row r="35" spans="1:26" x14ac:dyDescent="0.25">
      <c r="A35" s="1"/>
      <c r="B35" s="149"/>
      <c r="C35" s="149"/>
      <c r="D35" s="149"/>
      <c r="E35" s="148"/>
      <c r="F35" s="148"/>
    </row>
    <row r="36" spans="1:26" x14ac:dyDescent="0.25">
      <c r="A36" s="2" t="s">
        <v>90</v>
      </c>
      <c r="B36" s="159">
        <f>'SO 12918'!L236</f>
        <v>0</v>
      </c>
      <c r="C36" s="159">
        <f>'SO 12918'!M236</f>
        <v>0</v>
      </c>
      <c r="D36" s="159">
        <f>'SO 12918'!I236</f>
        <v>0</v>
      </c>
      <c r="E36" s="160">
        <f>'SO 12918'!P236</f>
        <v>128.38999999999999</v>
      </c>
      <c r="F36" s="160">
        <f>'SO 12918'!S236</f>
        <v>0</v>
      </c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</row>
    <row r="37" spans="1:26" x14ac:dyDescent="0.25">
      <c r="A37" s="1"/>
      <c r="B37" s="149"/>
      <c r="C37" s="149"/>
      <c r="D37" s="149"/>
      <c r="E37" s="148"/>
      <c r="F37" s="148"/>
    </row>
    <row r="38" spans="1:26" x14ac:dyDescent="0.25">
      <c r="A38" s="1"/>
      <c r="B38" s="149"/>
      <c r="C38" s="149"/>
      <c r="D38" s="149"/>
      <c r="E38" s="148"/>
      <c r="F38" s="148"/>
    </row>
    <row r="39" spans="1:26" x14ac:dyDescent="0.25">
      <c r="A39" s="1"/>
      <c r="B39" s="149"/>
      <c r="C39" s="149"/>
      <c r="D39" s="149"/>
      <c r="E39" s="148"/>
      <c r="F39" s="148"/>
    </row>
    <row r="40" spans="1:26" x14ac:dyDescent="0.25">
      <c r="A40" s="1"/>
      <c r="B40" s="149"/>
      <c r="C40" s="149"/>
      <c r="D40" s="149"/>
      <c r="E40" s="148"/>
      <c r="F40" s="148"/>
    </row>
    <row r="41" spans="1:26" x14ac:dyDescent="0.25">
      <c r="A41" s="1"/>
      <c r="B41" s="149"/>
      <c r="C41" s="149"/>
      <c r="D41" s="149"/>
      <c r="E41" s="148"/>
      <c r="F41" s="148"/>
    </row>
    <row r="42" spans="1:26" x14ac:dyDescent="0.25">
      <c r="A42" s="1"/>
      <c r="B42" s="149"/>
      <c r="C42" s="149"/>
      <c r="D42" s="149"/>
      <c r="E42" s="148"/>
      <c r="F42" s="148"/>
    </row>
    <row r="43" spans="1:26" x14ac:dyDescent="0.25">
      <c r="A43" s="1"/>
      <c r="B43" s="149"/>
      <c r="C43" s="149"/>
      <c r="D43" s="149"/>
      <c r="E43" s="148"/>
      <c r="F43" s="148"/>
    </row>
    <row r="44" spans="1:26" x14ac:dyDescent="0.25">
      <c r="A44" s="1"/>
      <c r="B44" s="149"/>
      <c r="C44" s="149"/>
      <c r="D44" s="149"/>
      <c r="E44" s="148"/>
      <c r="F44" s="148"/>
    </row>
    <row r="45" spans="1:26" x14ac:dyDescent="0.25">
      <c r="A45" s="1"/>
      <c r="B45" s="149"/>
      <c r="C45" s="149"/>
      <c r="D45" s="149"/>
      <c r="E45" s="148"/>
      <c r="F45" s="148"/>
    </row>
    <row r="46" spans="1:26" x14ac:dyDescent="0.25">
      <c r="A46" s="1"/>
      <c r="B46" s="149"/>
      <c r="C46" s="149"/>
      <c r="D46" s="149"/>
      <c r="E46" s="148"/>
      <c r="F46" s="148"/>
    </row>
    <row r="47" spans="1:26" x14ac:dyDescent="0.25">
      <c r="A47" s="1"/>
      <c r="B47" s="149"/>
      <c r="C47" s="149"/>
      <c r="D47" s="149"/>
      <c r="E47" s="148"/>
      <c r="F47" s="148"/>
    </row>
    <row r="48" spans="1:2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49"/>
      <c r="C69" s="149"/>
      <c r="D69" s="149"/>
      <c r="E69" s="148"/>
      <c r="F69" s="148"/>
    </row>
    <row r="70" spans="1:6" x14ac:dyDescent="0.25">
      <c r="A70" s="1"/>
      <c r="B70" s="149"/>
      <c r="C70" s="149"/>
      <c r="D70" s="149"/>
      <c r="E70" s="148"/>
      <c r="F70" s="148"/>
    </row>
    <row r="71" spans="1:6" x14ac:dyDescent="0.25">
      <c r="A71" s="1"/>
      <c r="B71" s="149"/>
      <c r="C71" s="149"/>
      <c r="D71" s="149"/>
      <c r="E71" s="148"/>
      <c r="F71" s="148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6"/>
  <sheetViews>
    <sheetView workbookViewId="0">
      <pane ySplit="8" topLeftCell="A9" activePane="bottomLeft" state="frozen"/>
      <selection pane="bottomLeft" activeCell="G232" sqref="G11:G232"/>
    </sheetView>
  </sheetViews>
  <sheetFormatPr defaultColWidth="0"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3"/>
      <c r="B1" s="5" t="s">
        <v>25</v>
      </c>
      <c r="C1" s="3"/>
      <c r="D1" s="3"/>
      <c r="E1" s="5" t="s">
        <v>22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29</v>
      </c>
      <c r="C2" s="3"/>
      <c r="D2" s="3"/>
      <c r="E2" s="5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28</v>
      </c>
      <c r="C3" s="3"/>
      <c r="D3" s="3"/>
      <c r="E3" s="5" t="s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91</v>
      </c>
      <c r="B8" s="164" t="s">
        <v>92</v>
      </c>
      <c r="C8" s="164" t="s">
        <v>93</v>
      </c>
      <c r="D8" s="164" t="s">
        <v>94</v>
      </c>
      <c r="E8" s="164" t="s">
        <v>95</v>
      </c>
      <c r="F8" s="164" t="s">
        <v>96</v>
      </c>
      <c r="G8" s="164" t="s">
        <v>97</v>
      </c>
      <c r="H8" s="164" t="s">
        <v>58</v>
      </c>
      <c r="I8" s="164" t="s">
        <v>98</v>
      </c>
      <c r="J8" s="164"/>
      <c r="K8" s="164"/>
      <c r="L8" s="164"/>
      <c r="M8" s="164"/>
      <c r="N8" s="164"/>
      <c r="O8" s="164"/>
      <c r="P8" s="164" t="s">
        <v>99</v>
      </c>
      <c r="Q8" s="161"/>
      <c r="R8" s="161"/>
      <c r="S8" s="164" t="s">
        <v>100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68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69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101</v>
      </c>
      <c r="C11" s="172" t="s">
        <v>102</v>
      </c>
      <c r="D11" s="168" t="s">
        <v>103</v>
      </c>
      <c r="E11" s="168" t="s">
        <v>104</v>
      </c>
      <c r="F11" s="169">
        <v>15.88</v>
      </c>
      <c r="G11" s="170"/>
      <c r="H11" s="170"/>
      <c r="I11" s="170">
        <f t="shared" ref="I11:I17" si="0">ROUND(F11*(G11+H11),2)</f>
        <v>0</v>
      </c>
      <c r="J11" s="168">
        <f t="shared" ref="J11:J17" si="1">ROUND(F11*(N11),2)</f>
        <v>84.96</v>
      </c>
      <c r="K11" s="1">
        <f t="shared" ref="K11:K17" si="2">ROUND(F11*(O11),2)</f>
        <v>0</v>
      </c>
      <c r="L11" s="1">
        <f t="shared" ref="L11:L17" si="3">ROUND(F11*(G11),2)</f>
        <v>0</v>
      </c>
      <c r="M11" s="1"/>
      <c r="N11" s="1">
        <v>5.35</v>
      </c>
      <c r="O11" s="1"/>
      <c r="P11" s="167"/>
      <c r="Q11" s="173"/>
      <c r="R11" s="173"/>
      <c r="S11" s="167"/>
      <c r="Z11">
        <v>0</v>
      </c>
    </row>
    <row r="12" spans="1:26" ht="24.95" customHeight="1" x14ac:dyDescent="0.25">
      <c r="A12" s="171"/>
      <c r="B12" s="168" t="s">
        <v>101</v>
      </c>
      <c r="C12" s="172" t="s">
        <v>105</v>
      </c>
      <c r="D12" s="168" t="s">
        <v>106</v>
      </c>
      <c r="E12" s="168" t="s">
        <v>104</v>
      </c>
      <c r="F12" s="169">
        <v>15.88</v>
      </c>
      <c r="G12" s="170"/>
      <c r="H12" s="170"/>
      <c r="I12" s="170">
        <f t="shared" si="0"/>
        <v>0</v>
      </c>
      <c r="J12" s="168">
        <f t="shared" si="1"/>
        <v>13.97</v>
      </c>
      <c r="K12" s="1">
        <f t="shared" si="2"/>
        <v>0</v>
      </c>
      <c r="L12" s="1">
        <f t="shared" si="3"/>
        <v>0</v>
      </c>
      <c r="M12" s="1"/>
      <c r="N12" s="1">
        <v>0.88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/>
      <c r="B13" s="168" t="s">
        <v>101</v>
      </c>
      <c r="C13" s="172" t="s">
        <v>107</v>
      </c>
      <c r="D13" s="168" t="s">
        <v>108</v>
      </c>
      <c r="E13" s="168" t="s">
        <v>104</v>
      </c>
      <c r="F13" s="169">
        <v>13.55</v>
      </c>
      <c r="G13" s="170"/>
      <c r="H13" s="170"/>
      <c r="I13" s="170">
        <f t="shared" si="0"/>
        <v>0</v>
      </c>
      <c r="J13" s="168">
        <f t="shared" si="1"/>
        <v>741.32</v>
      </c>
      <c r="K13" s="1">
        <f t="shared" si="2"/>
        <v>0</v>
      </c>
      <c r="L13" s="1">
        <f t="shared" si="3"/>
        <v>0</v>
      </c>
      <c r="M13" s="1"/>
      <c r="N13" s="1">
        <v>54.71</v>
      </c>
      <c r="O13" s="1"/>
      <c r="P13" s="167"/>
      <c r="Q13" s="173"/>
      <c r="R13" s="173"/>
      <c r="S13" s="167"/>
      <c r="Z13">
        <v>0</v>
      </c>
    </row>
    <row r="14" spans="1:26" ht="24.95" customHeight="1" x14ac:dyDescent="0.25">
      <c r="A14" s="171"/>
      <c r="B14" s="168" t="s">
        <v>101</v>
      </c>
      <c r="C14" s="172" t="s">
        <v>109</v>
      </c>
      <c r="D14" s="168" t="s">
        <v>110</v>
      </c>
      <c r="E14" s="168" t="s">
        <v>104</v>
      </c>
      <c r="F14" s="169">
        <v>13.55</v>
      </c>
      <c r="G14" s="170"/>
      <c r="H14" s="170"/>
      <c r="I14" s="170">
        <f t="shared" si="0"/>
        <v>0</v>
      </c>
      <c r="J14" s="168">
        <f t="shared" si="1"/>
        <v>148.24</v>
      </c>
      <c r="K14" s="1">
        <f t="shared" si="2"/>
        <v>0</v>
      </c>
      <c r="L14" s="1">
        <f t="shared" si="3"/>
        <v>0</v>
      </c>
      <c r="M14" s="1"/>
      <c r="N14" s="1">
        <v>10.94</v>
      </c>
      <c r="O14" s="1"/>
      <c r="P14" s="167"/>
      <c r="Q14" s="173"/>
      <c r="R14" s="173"/>
      <c r="S14" s="167"/>
      <c r="Z14">
        <v>0</v>
      </c>
    </row>
    <row r="15" spans="1:26" ht="24.95" customHeight="1" x14ac:dyDescent="0.25">
      <c r="A15" s="171"/>
      <c r="B15" s="168" t="s">
        <v>101</v>
      </c>
      <c r="C15" s="172" t="s">
        <v>111</v>
      </c>
      <c r="D15" s="168" t="s">
        <v>112</v>
      </c>
      <c r="E15" s="168" t="s">
        <v>104</v>
      </c>
      <c r="F15" s="169">
        <v>29.43</v>
      </c>
      <c r="G15" s="170"/>
      <c r="H15" s="170"/>
      <c r="I15" s="170">
        <f t="shared" si="0"/>
        <v>0</v>
      </c>
      <c r="J15" s="168">
        <f t="shared" si="1"/>
        <v>119.78</v>
      </c>
      <c r="K15" s="1">
        <f t="shared" si="2"/>
        <v>0</v>
      </c>
      <c r="L15" s="1">
        <f t="shared" si="3"/>
        <v>0</v>
      </c>
      <c r="M15" s="1"/>
      <c r="N15" s="1">
        <v>4.07</v>
      </c>
      <c r="O15" s="1"/>
      <c r="P15" s="167"/>
      <c r="Q15" s="173"/>
      <c r="R15" s="173"/>
      <c r="S15" s="167"/>
      <c r="Z15">
        <v>0</v>
      </c>
    </row>
    <row r="16" spans="1:26" ht="24.95" customHeight="1" x14ac:dyDescent="0.25">
      <c r="A16" s="171"/>
      <c r="B16" s="168" t="s">
        <v>101</v>
      </c>
      <c r="C16" s="172" t="s">
        <v>113</v>
      </c>
      <c r="D16" s="168" t="s">
        <v>114</v>
      </c>
      <c r="E16" s="168" t="s">
        <v>104</v>
      </c>
      <c r="F16" s="169">
        <v>29.43</v>
      </c>
      <c r="G16" s="170"/>
      <c r="H16" s="170"/>
      <c r="I16" s="170">
        <f t="shared" si="0"/>
        <v>0</v>
      </c>
      <c r="J16" s="168">
        <f t="shared" si="1"/>
        <v>232.2</v>
      </c>
      <c r="K16" s="1">
        <f t="shared" si="2"/>
        <v>0</v>
      </c>
      <c r="L16" s="1">
        <f t="shared" si="3"/>
        <v>0</v>
      </c>
      <c r="M16" s="1"/>
      <c r="N16" s="1">
        <v>7.89</v>
      </c>
      <c r="O16" s="1"/>
      <c r="P16" s="167"/>
      <c r="Q16" s="173"/>
      <c r="R16" s="173"/>
      <c r="S16" s="167"/>
      <c r="Z16">
        <v>0</v>
      </c>
    </row>
    <row r="17" spans="1:26" ht="24.95" customHeight="1" x14ac:dyDescent="0.25">
      <c r="A17" s="171"/>
      <c r="B17" s="168" t="s">
        <v>101</v>
      </c>
      <c r="C17" s="172" t="s">
        <v>115</v>
      </c>
      <c r="D17" s="168" t="s">
        <v>116</v>
      </c>
      <c r="E17" s="168" t="s">
        <v>104</v>
      </c>
      <c r="F17" s="169">
        <v>29.43</v>
      </c>
      <c r="G17" s="170"/>
      <c r="H17" s="170"/>
      <c r="I17" s="170">
        <f t="shared" si="0"/>
        <v>0</v>
      </c>
      <c r="J17" s="168">
        <f t="shared" si="1"/>
        <v>27.08</v>
      </c>
      <c r="K17" s="1">
        <f t="shared" si="2"/>
        <v>0</v>
      </c>
      <c r="L17" s="1">
        <f t="shared" si="3"/>
        <v>0</v>
      </c>
      <c r="M17" s="1"/>
      <c r="N17" s="1">
        <v>0.92</v>
      </c>
      <c r="O17" s="1"/>
      <c r="P17" s="167"/>
      <c r="Q17" s="173"/>
      <c r="R17" s="173"/>
      <c r="S17" s="167"/>
      <c r="Z17">
        <v>0</v>
      </c>
    </row>
    <row r="18" spans="1:26" x14ac:dyDescent="0.25">
      <c r="A18" s="156"/>
      <c r="B18" s="156"/>
      <c r="C18" s="156"/>
      <c r="D18" s="156" t="s">
        <v>69</v>
      </c>
      <c r="E18" s="156"/>
      <c r="F18" s="167"/>
      <c r="G18" s="159"/>
      <c r="H18" s="159">
        <f>ROUND((SUM(M10:M17))/1,2)</f>
        <v>0</v>
      </c>
      <c r="I18" s="159">
        <f>ROUND((SUM(I10:I17))/1,2)</f>
        <v>0</v>
      </c>
      <c r="J18" s="156"/>
      <c r="K18" s="156"/>
      <c r="L18" s="156">
        <f>ROUND((SUM(L10:L17))/1,2)</f>
        <v>0</v>
      </c>
      <c r="M18" s="156">
        <f>ROUND((SUM(M10:M17))/1,2)</f>
        <v>0</v>
      </c>
      <c r="N18" s="156"/>
      <c r="O18" s="156"/>
      <c r="P18" s="174">
        <f>ROUND((SUM(P10:P17))/1,2)</f>
        <v>0</v>
      </c>
      <c r="Q18" s="153"/>
      <c r="R18" s="153"/>
      <c r="S18" s="174">
        <f>ROUND((SUM(S10:S17))/1,2)</f>
        <v>0</v>
      </c>
      <c r="T18" s="153"/>
      <c r="U18" s="153"/>
      <c r="V18" s="153"/>
      <c r="W18" s="153"/>
      <c r="X18" s="153"/>
      <c r="Y18" s="153"/>
      <c r="Z18" s="153"/>
    </row>
    <row r="19" spans="1:26" x14ac:dyDescent="0.25">
      <c r="A19" s="1"/>
      <c r="B19" s="1"/>
      <c r="C19" s="1"/>
      <c r="D19" s="1"/>
      <c r="E19" s="1"/>
      <c r="F19" s="163"/>
      <c r="G19" s="149"/>
      <c r="H19" s="149"/>
      <c r="I19" s="149"/>
      <c r="J19" s="1"/>
      <c r="K19" s="1"/>
      <c r="L19" s="1"/>
      <c r="M19" s="1"/>
      <c r="N19" s="1"/>
      <c r="O19" s="1"/>
      <c r="P19" s="1"/>
      <c r="S19" s="1"/>
    </row>
    <row r="20" spans="1:26" x14ac:dyDescent="0.25">
      <c r="A20" s="156"/>
      <c r="B20" s="156"/>
      <c r="C20" s="156"/>
      <c r="D20" s="156" t="s">
        <v>70</v>
      </c>
      <c r="E20" s="156"/>
      <c r="F20" s="167"/>
      <c r="G20" s="157"/>
      <c r="H20" s="157"/>
      <c r="I20" s="157"/>
      <c r="J20" s="156"/>
      <c r="K20" s="156"/>
      <c r="L20" s="156"/>
      <c r="M20" s="156"/>
      <c r="N20" s="156"/>
      <c r="O20" s="156"/>
      <c r="P20" s="156"/>
      <c r="Q20" s="153"/>
      <c r="R20" s="153"/>
      <c r="S20" s="156"/>
      <c r="T20" s="153"/>
      <c r="U20" s="153"/>
      <c r="V20" s="153"/>
      <c r="W20" s="153"/>
      <c r="X20" s="153"/>
      <c r="Y20" s="153"/>
      <c r="Z20" s="153"/>
    </row>
    <row r="21" spans="1:26" ht="24.95" customHeight="1" x14ac:dyDescent="0.25">
      <c r="A21" s="171"/>
      <c r="B21" s="168" t="s">
        <v>117</v>
      </c>
      <c r="C21" s="172" t="s">
        <v>118</v>
      </c>
      <c r="D21" s="168" t="s">
        <v>119</v>
      </c>
      <c r="E21" s="168" t="s">
        <v>120</v>
      </c>
      <c r="F21" s="169">
        <v>5.61</v>
      </c>
      <c r="G21" s="170"/>
      <c r="H21" s="170"/>
      <c r="I21" s="170">
        <f t="shared" ref="I21:I30" si="4">ROUND(F21*(G21+H21),2)</f>
        <v>0</v>
      </c>
      <c r="J21" s="168">
        <f t="shared" ref="J21:J30" si="5">ROUND(F21*(N21),2)</f>
        <v>2.81</v>
      </c>
      <c r="K21" s="1">
        <f t="shared" ref="K21:K30" si="6">ROUND(F21*(O21),2)</f>
        <v>0</v>
      </c>
      <c r="L21" s="1">
        <f t="shared" ref="L21:L29" si="7">ROUND(F21*(G21),2)</f>
        <v>0</v>
      </c>
      <c r="M21" s="1"/>
      <c r="N21" s="1">
        <v>0.5</v>
      </c>
      <c r="O21" s="1"/>
      <c r="P21" s="167">
        <f>ROUND(F21*(R21),3)</f>
        <v>0</v>
      </c>
      <c r="Q21" s="173"/>
      <c r="R21" s="173">
        <v>3.0000000000000001E-5</v>
      </c>
      <c r="S21" s="167"/>
      <c r="Z21">
        <v>0</v>
      </c>
    </row>
    <row r="22" spans="1:26" ht="24.95" customHeight="1" x14ac:dyDescent="0.25">
      <c r="A22" s="171"/>
      <c r="B22" s="168" t="s">
        <v>121</v>
      </c>
      <c r="C22" s="172" t="s">
        <v>122</v>
      </c>
      <c r="D22" s="168" t="s">
        <v>123</v>
      </c>
      <c r="E22" s="168" t="s">
        <v>104</v>
      </c>
      <c r="F22" s="169">
        <v>8.9600000000000009</v>
      </c>
      <c r="G22" s="170"/>
      <c r="H22" s="170"/>
      <c r="I22" s="170">
        <f t="shared" si="4"/>
        <v>0</v>
      </c>
      <c r="J22" s="168">
        <f t="shared" si="5"/>
        <v>344.42</v>
      </c>
      <c r="K22" s="1">
        <f t="shared" si="6"/>
        <v>0</v>
      </c>
      <c r="L22" s="1">
        <f t="shared" si="7"/>
        <v>0</v>
      </c>
      <c r="M22" s="1"/>
      <c r="N22" s="1">
        <v>38.44</v>
      </c>
      <c r="O22" s="1"/>
      <c r="P22" s="167">
        <f>ROUND(F22*(R22),3)</f>
        <v>18.547000000000001</v>
      </c>
      <c r="Q22" s="173"/>
      <c r="R22" s="173">
        <v>2.0699999999999998</v>
      </c>
      <c r="S22" s="167"/>
      <c r="Z22">
        <v>0</v>
      </c>
    </row>
    <row r="23" spans="1:26" ht="24.95" customHeight="1" x14ac:dyDescent="0.25">
      <c r="A23" s="171"/>
      <c r="B23" s="168" t="s">
        <v>121</v>
      </c>
      <c r="C23" s="172" t="s">
        <v>124</v>
      </c>
      <c r="D23" s="168" t="s">
        <v>125</v>
      </c>
      <c r="E23" s="168" t="s">
        <v>104</v>
      </c>
      <c r="F23" s="169">
        <v>7.94</v>
      </c>
      <c r="G23" s="170"/>
      <c r="H23" s="170"/>
      <c r="I23" s="170">
        <f t="shared" si="4"/>
        <v>0</v>
      </c>
      <c r="J23" s="168">
        <f t="shared" si="5"/>
        <v>637.19000000000005</v>
      </c>
      <c r="K23" s="1">
        <f t="shared" si="6"/>
        <v>0</v>
      </c>
      <c r="L23" s="1">
        <f t="shared" si="7"/>
        <v>0</v>
      </c>
      <c r="M23" s="1"/>
      <c r="N23" s="1">
        <v>80.25</v>
      </c>
      <c r="O23" s="1"/>
      <c r="P23" s="167">
        <f>ROUND(F23*(R23),3)</f>
        <v>18.881</v>
      </c>
      <c r="Q23" s="173"/>
      <c r="R23" s="173">
        <v>2.3778999999999999</v>
      </c>
      <c r="S23" s="167"/>
      <c r="Z23">
        <v>0</v>
      </c>
    </row>
    <row r="24" spans="1:26" ht="24.95" customHeight="1" x14ac:dyDescent="0.25">
      <c r="A24" s="171"/>
      <c r="B24" s="168" t="s">
        <v>121</v>
      </c>
      <c r="C24" s="172" t="s">
        <v>126</v>
      </c>
      <c r="D24" s="168" t="s">
        <v>127</v>
      </c>
      <c r="E24" s="168" t="s">
        <v>120</v>
      </c>
      <c r="F24" s="169">
        <v>2.79</v>
      </c>
      <c r="G24" s="170"/>
      <c r="H24" s="170"/>
      <c r="I24" s="170">
        <f t="shared" si="4"/>
        <v>0</v>
      </c>
      <c r="J24" s="168">
        <f t="shared" si="5"/>
        <v>33.729999999999997</v>
      </c>
      <c r="K24" s="1">
        <f t="shared" si="6"/>
        <v>0</v>
      </c>
      <c r="L24" s="1">
        <f t="shared" si="7"/>
        <v>0</v>
      </c>
      <c r="M24" s="1"/>
      <c r="N24" s="1">
        <v>12.09</v>
      </c>
      <c r="O24" s="1"/>
      <c r="P24" s="167">
        <f>ROUND(F24*(R24),3)</f>
        <v>1.0999999999999999E-2</v>
      </c>
      <c r="Q24" s="173"/>
      <c r="R24" s="173">
        <v>4.0699999999999998E-3</v>
      </c>
      <c r="S24" s="167"/>
      <c r="Z24">
        <v>0</v>
      </c>
    </row>
    <row r="25" spans="1:26" ht="24.95" customHeight="1" x14ac:dyDescent="0.25">
      <c r="A25" s="171"/>
      <c r="B25" s="168" t="s">
        <v>121</v>
      </c>
      <c r="C25" s="172" t="s">
        <v>128</v>
      </c>
      <c r="D25" s="168" t="s">
        <v>129</v>
      </c>
      <c r="E25" s="168" t="s">
        <v>120</v>
      </c>
      <c r="F25" s="169">
        <v>2.79</v>
      </c>
      <c r="G25" s="170"/>
      <c r="H25" s="170"/>
      <c r="I25" s="170">
        <f t="shared" si="4"/>
        <v>0</v>
      </c>
      <c r="J25" s="168">
        <f t="shared" si="5"/>
        <v>11.38</v>
      </c>
      <c r="K25" s="1">
        <f t="shared" si="6"/>
        <v>0</v>
      </c>
      <c r="L25" s="1">
        <f t="shared" si="7"/>
        <v>0</v>
      </c>
      <c r="M25" s="1"/>
      <c r="N25" s="1">
        <v>4.08</v>
      </c>
      <c r="O25" s="1"/>
      <c r="P25" s="167"/>
      <c r="Q25" s="173"/>
      <c r="R25" s="173"/>
      <c r="S25" s="167"/>
      <c r="Z25">
        <v>0</v>
      </c>
    </row>
    <row r="26" spans="1:26" ht="24.95" customHeight="1" x14ac:dyDescent="0.25">
      <c r="A26" s="171"/>
      <c r="B26" s="168" t="s">
        <v>121</v>
      </c>
      <c r="C26" s="172" t="s">
        <v>130</v>
      </c>
      <c r="D26" s="168" t="s">
        <v>131</v>
      </c>
      <c r="E26" s="168" t="s">
        <v>120</v>
      </c>
      <c r="F26" s="169">
        <v>91.8</v>
      </c>
      <c r="G26" s="170"/>
      <c r="H26" s="170"/>
      <c r="I26" s="170">
        <f t="shared" si="4"/>
        <v>0</v>
      </c>
      <c r="J26" s="168">
        <f t="shared" si="5"/>
        <v>442.48</v>
      </c>
      <c r="K26" s="1">
        <f t="shared" si="6"/>
        <v>0</v>
      </c>
      <c r="L26" s="1">
        <f t="shared" si="7"/>
        <v>0</v>
      </c>
      <c r="M26" s="1"/>
      <c r="N26" s="1">
        <v>4.82</v>
      </c>
      <c r="O26" s="1"/>
      <c r="P26" s="167">
        <f>ROUND(F26*(R26),3)</f>
        <v>0.45300000000000001</v>
      </c>
      <c r="Q26" s="173"/>
      <c r="R26" s="173">
        <v>4.9399999999999999E-3</v>
      </c>
      <c r="S26" s="167"/>
      <c r="Z26">
        <v>0</v>
      </c>
    </row>
    <row r="27" spans="1:26" ht="24.95" customHeight="1" x14ac:dyDescent="0.25">
      <c r="A27" s="171"/>
      <c r="B27" s="168" t="s">
        <v>121</v>
      </c>
      <c r="C27" s="172" t="s">
        <v>132</v>
      </c>
      <c r="D27" s="168" t="s">
        <v>133</v>
      </c>
      <c r="E27" s="168" t="s">
        <v>104</v>
      </c>
      <c r="F27" s="169">
        <v>12.2</v>
      </c>
      <c r="G27" s="170"/>
      <c r="H27" s="170"/>
      <c r="I27" s="170">
        <f t="shared" si="4"/>
        <v>0</v>
      </c>
      <c r="J27" s="168">
        <f t="shared" si="5"/>
        <v>964.78</v>
      </c>
      <c r="K27" s="1">
        <f t="shared" si="6"/>
        <v>0</v>
      </c>
      <c r="L27" s="1">
        <f t="shared" si="7"/>
        <v>0</v>
      </c>
      <c r="M27" s="1"/>
      <c r="N27" s="1">
        <v>79.08</v>
      </c>
      <c r="O27" s="1"/>
      <c r="P27" s="167">
        <f>ROUND(F27*(R27),3)</f>
        <v>29.01</v>
      </c>
      <c r="Q27" s="173"/>
      <c r="R27" s="173">
        <v>2.3778966129999999</v>
      </c>
      <c r="S27" s="167"/>
      <c r="Z27">
        <v>0</v>
      </c>
    </row>
    <row r="28" spans="1:26" ht="24.95" customHeight="1" x14ac:dyDescent="0.25">
      <c r="A28" s="171"/>
      <c r="B28" s="168" t="s">
        <v>121</v>
      </c>
      <c r="C28" s="172" t="s">
        <v>134</v>
      </c>
      <c r="D28" s="168" t="s">
        <v>135</v>
      </c>
      <c r="E28" s="168" t="s">
        <v>120</v>
      </c>
      <c r="F28" s="169">
        <v>6.96</v>
      </c>
      <c r="G28" s="170"/>
      <c r="H28" s="170"/>
      <c r="I28" s="170">
        <f t="shared" si="4"/>
        <v>0</v>
      </c>
      <c r="J28" s="168">
        <f t="shared" si="5"/>
        <v>85.19</v>
      </c>
      <c r="K28" s="1">
        <f t="shared" si="6"/>
        <v>0</v>
      </c>
      <c r="L28" s="1">
        <f t="shared" si="7"/>
        <v>0</v>
      </c>
      <c r="M28" s="1"/>
      <c r="N28" s="1">
        <v>12.24</v>
      </c>
      <c r="O28" s="1"/>
      <c r="P28" s="167">
        <f>ROUND(F28*(R28),3)</f>
        <v>2.8000000000000001E-2</v>
      </c>
      <c r="Q28" s="173"/>
      <c r="R28" s="173">
        <v>4.0699999999999998E-3</v>
      </c>
      <c r="S28" s="167"/>
      <c r="Z28">
        <v>0</v>
      </c>
    </row>
    <row r="29" spans="1:26" ht="24.95" customHeight="1" x14ac:dyDescent="0.25">
      <c r="A29" s="171"/>
      <c r="B29" s="168" t="s">
        <v>121</v>
      </c>
      <c r="C29" s="172" t="s">
        <v>136</v>
      </c>
      <c r="D29" s="168" t="s">
        <v>137</v>
      </c>
      <c r="E29" s="168" t="s">
        <v>120</v>
      </c>
      <c r="F29" s="169">
        <v>6.96</v>
      </c>
      <c r="G29" s="170"/>
      <c r="H29" s="170"/>
      <c r="I29" s="170">
        <f t="shared" si="4"/>
        <v>0</v>
      </c>
      <c r="J29" s="168">
        <f t="shared" si="5"/>
        <v>28.88</v>
      </c>
      <c r="K29" s="1">
        <f t="shared" si="6"/>
        <v>0</v>
      </c>
      <c r="L29" s="1">
        <f t="shared" si="7"/>
        <v>0</v>
      </c>
      <c r="M29" s="1"/>
      <c r="N29" s="1">
        <v>4.1500000000000004</v>
      </c>
      <c r="O29" s="1"/>
      <c r="P29" s="167"/>
      <c r="Q29" s="173"/>
      <c r="R29" s="173"/>
      <c r="S29" s="167"/>
      <c r="Z29">
        <v>0</v>
      </c>
    </row>
    <row r="30" spans="1:26" ht="24.95" customHeight="1" x14ac:dyDescent="0.25">
      <c r="A30" s="171"/>
      <c r="B30" s="168" t="s">
        <v>138</v>
      </c>
      <c r="C30" s="172" t="s">
        <v>139</v>
      </c>
      <c r="D30" s="168" t="s">
        <v>140</v>
      </c>
      <c r="E30" s="168" t="s">
        <v>120</v>
      </c>
      <c r="F30" s="169">
        <v>5.7220000000000004</v>
      </c>
      <c r="G30" s="170"/>
      <c r="H30" s="170"/>
      <c r="I30" s="170">
        <f t="shared" si="4"/>
        <v>0</v>
      </c>
      <c r="J30" s="168">
        <f t="shared" si="5"/>
        <v>3.83</v>
      </c>
      <c r="K30" s="1">
        <f t="shared" si="6"/>
        <v>0</v>
      </c>
      <c r="L30" s="1"/>
      <c r="M30" s="1">
        <f>ROUND(F30*(G30),2)</f>
        <v>0</v>
      </c>
      <c r="N30" s="1">
        <v>0.67</v>
      </c>
      <c r="O30" s="1"/>
      <c r="P30" s="167">
        <f>ROUND(F30*(R30),3)</f>
        <v>1E-3</v>
      </c>
      <c r="Q30" s="173"/>
      <c r="R30" s="173">
        <v>2.0000000000000001E-4</v>
      </c>
      <c r="S30" s="167"/>
      <c r="Z30">
        <v>0</v>
      </c>
    </row>
    <row r="31" spans="1:26" x14ac:dyDescent="0.25">
      <c r="A31" s="156"/>
      <c r="B31" s="156"/>
      <c r="C31" s="156"/>
      <c r="D31" s="156" t="s">
        <v>70</v>
      </c>
      <c r="E31" s="156"/>
      <c r="F31" s="167"/>
      <c r="G31" s="159"/>
      <c r="H31" s="159">
        <f>ROUND((SUM(M20:M30))/1,2)</f>
        <v>0</v>
      </c>
      <c r="I31" s="159">
        <f>ROUND((SUM(I20:I30))/1,2)</f>
        <v>0</v>
      </c>
      <c r="J31" s="156"/>
      <c r="K31" s="156"/>
      <c r="L31" s="156">
        <f>ROUND((SUM(L20:L30))/1,2)</f>
        <v>0</v>
      </c>
      <c r="M31" s="156">
        <f>ROUND((SUM(M20:M30))/1,2)</f>
        <v>0</v>
      </c>
      <c r="N31" s="156"/>
      <c r="O31" s="156"/>
      <c r="P31" s="174">
        <f>ROUND((SUM(P20:P30))/1,2)</f>
        <v>66.930000000000007</v>
      </c>
      <c r="Q31" s="153"/>
      <c r="R31" s="153"/>
      <c r="S31" s="174">
        <f>ROUND((SUM(S20:S30))/1,2)</f>
        <v>0</v>
      </c>
      <c r="T31" s="153"/>
      <c r="U31" s="153"/>
      <c r="V31" s="153"/>
      <c r="W31" s="153"/>
      <c r="X31" s="153"/>
      <c r="Y31" s="153"/>
      <c r="Z31" s="153"/>
    </row>
    <row r="32" spans="1:26" x14ac:dyDescent="0.25">
      <c r="A32" s="1"/>
      <c r="B32" s="1"/>
      <c r="C32" s="1"/>
      <c r="D32" s="1"/>
      <c r="E32" s="1"/>
      <c r="F32" s="163"/>
      <c r="G32" s="149"/>
      <c r="H32" s="149"/>
      <c r="I32" s="149"/>
      <c r="J32" s="1"/>
      <c r="K32" s="1"/>
      <c r="L32" s="1"/>
      <c r="M32" s="1"/>
      <c r="N32" s="1"/>
      <c r="O32" s="1"/>
      <c r="P32" s="1"/>
      <c r="S32" s="1"/>
    </row>
    <row r="33" spans="1:26" x14ac:dyDescent="0.25">
      <c r="A33" s="156"/>
      <c r="B33" s="156"/>
      <c r="C33" s="156"/>
      <c r="D33" s="156" t="s">
        <v>71</v>
      </c>
      <c r="E33" s="156"/>
      <c r="F33" s="167"/>
      <c r="G33" s="157"/>
      <c r="H33" s="157"/>
      <c r="I33" s="157"/>
      <c r="J33" s="156"/>
      <c r="K33" s="156"/>
      <c r="L33" s="156"/>
      <c r="M33" s="156"/>
      <c r="N33" s="156"/>
      <c r="O33" s="156"/>
      <c r="P33" s="156"/>
      <c r="Q33" s="153"/>
      <c r="R33" s="153"/>
      <c r="S33" s="156"/>
      <c r="T33" s="153"/>
      <c r="U33" s="153"/>
      <c r="V33" s="153"/>
      <c r="W33" s="153"/>
      <c r="X33" s="153"/>
      <c r="Y33" s="153"/>
      <c r="Z33" s="153"/>
    </row>
    <row r="34" spans="1:26" ht="24.95" customHeight="1" x14ac:dyDescent="0.25">
      <c r="A34" s="171"/>
      <c r="B34" s="168" t="s">
        <v>121</v>
      </c>
      <c r="C34" s="172" t="s">
        <v>141</v>
      </c>
      <c r="D34" s="168" t="s">
        <v>142</v>
      </c>
      <c r="E34" s="168" t="s">
        <v>143</v>
      </c>
      <c r="F34" s="169">
        <v>1</v>
      </c>
      <c r="G34" s="170"/>
      <c r="H34" s="170"/>
      <c r="I34" s="170">
        <f t="shared" ref="I34:I40" si="8">ROUND(F34*(G34+H34),2)</f>
        <v>0</v>
      </c>
      <c r="J34" s="168">
        <f t="shared" ref="J34:J40" si="9">ROUND(F34*(N34),2)</f>
        <v>10.74</v>
      </c>
      <c r="K34" s="1">
        <f t="shared" ref="K34:K40" si="10">ROUND(F34*(O34),2)</f>
        <v>0</v>
      </c>
      <c r="L34" s="1">
        <f t="shared" ref="L34:L40" si="11">ROUND(F34*(G34),2)</f>
        <v>0</v>
      </c>
      <c r="M34" s="1"/>
      <c r="N34" s="1">
        <v>10.74</v>
      </c>
      <c r="O34" s="1"/>
      <c r="P34" s="167">
        <f>ROUND(F34*(R34),3)</f>
        <v>1.4999999999999999E-2</v>
      </c>
      <c r="Q34" s="173"/>
      <c r="R34" s="173">
        <v>1.5219999999999999E-2</v>
      </c>
      <c r="S34" s="167"/>
      <c r="Z34">
        <v>0</v>
      </c>
    </row>
    <row r="35" spans="1:26" ht="24.95" customHeight="1" x14ac:dyDescent="0.25">
      <c r="A35" s="171"/>
      <c r="B35" s="168" t="s">
        <v>121</v>
      </c>
      <c r="C35" s="172" t="s">
        <v>144</v>
      </c>
      <c r="D35" s="168" t="s">
        <v>145</v>
      </c>
      <c r="E35" s="168" t="s">
        <v>143</v>
      </c>
      <c r="F35" s="169">
        <v>11</v>
      </c>
      <c r="G35" s="170"/>
      <c r="H35" s="170"/>
      <c r="I35" s="170">
        <f t="shared" si="8"/>
        <v>0</v>
      </c>
      <c r="J35" s="168">
        <f t="shared" si="9"/>
        <v>155.1</v>
      </c>
      <c r="K35" s="1">
        <f t="shared" si="10"/>
        <v>0</v>
      </c>
      <c r="L35" s="1">
        <f t="shared" si="11"/>
        <v>0</v>
      </c>
      <c r="M35" s="1"/>
      <c r="N35" s="1">
        <v>14.1</v>
      </c>
      <c r="O35" s="1"/>
      <c r="P35" s="167">
        <f>ROUND(F35*(R35),3)</f>
        <v>0.214</v>
      </c>
      <c r="Q35" s="173"/>
      <c r="R35" s="173">
        <v>1.9433499999999999E-2</v>
      </c>
      <c r="S35" s="167"/>
      <c r="Z35">
        <v>0</v>
      </c>
    </row>
    <row r="36" spans="1:26" ht="24.95" customHeight="1" x14ac:dyDescent="0.25">
      <c r="A36" s="171"/>
      <c r="B36" s="168" t="s">
        <v>121</v>
      </c>
      <c r="C36" s="172" t="s">
        <v>146</v>
      </c>
      <c r="D36" s="168" t="s">
        <v>147</v>
      </c>
      <c r="E36" s="168" t="s">
        <v>120</v>
      </c>
      <c r="F36" s="169">
        <v>5.4989999999999997</v>
      </c>
      <c r="G36" s="170"/>
      <c r="H36" s="170"/>
      <c r="I36" s="170">
        <f t="shared" si="8"/>
        <v>0</v>
      </c>
      <c r="J36" s="168">
        <f t="shared" si="9"/>
        <v>91.5</v>
      </c>
      <c r="K36" s="1">
        <f t="shared" si="10"/>
        <v>0</v>
      </c>
      <c r="L36" s="1">
        <f t="shared" si="11"/>
        <v>0</v>
      </c>
      <c r="M36" s="1"/>
      <c r="N36" s="1">
        <v>16.64</v>
      </c>
      <c r="O36" s="1"/>
      <c r="P36" s="167">
        <f>ROUND(F36*(R36),3)</f>
        <v>0.04</v>
      </c>
      <c r="Q36" s="173"/>
      <c r="R36" s="173">
        <v>7.2500000000000004E-3</v>
      </c>
      <c r="S36" s="167"/>
      <c r="Z36">
        <v>0</v>
      </c>
    </row>
    <row r="37" spans="1:26" ht="24.95" customHeight="1" x14ac:dyDescent="0.25">
      <c r="A37" s="171"/>
      <c r="B37" s="168" t="s">
        <v>121</v>
      </c>
      <c r="C37" s="172" t="s">
        <v>148</v>
      </c>
      <c r="D37" s="168" t="s">
        <v>149</v>
      </c>
      <c r="E37" s="168" t="s">
        <v>120</v>
      </c>
      <c r="F37" s="169">
        <v>5.4989999999999997</v>
      </c>
      <c r="G37" s="170"/>
      <c r="H37" s="170"/>
      <c r="I37" s="170">
        <f t="shared" si="8"/>
        <v>0</v>
      </c>
      <c r="J37" s="168">
        <f t="shared" si="9"/>
        <v>33.979999999999997</v>
      </c>
      <c r="K37" s="1">
        <f t="shared" si="10"/>
        <v>0</v>
      </c>
      <c r="L37" s="1">
        <f t="shared" si="11"/>
        <v>0</v>
      </c>
      <c r="M37" s="1"/>
      <c r="N37" s="1">
        <v>6.18</v>
      </c>
      <c r="O37" s="1"/>
      <c r="P37" s="167"/>
      <c r="Q37" s="173"/>
      <c r="R37" s="173"/>
      <c r="S37" s="167"/>
      <c r="Z37">
        <v>0</v>
      </c>
    </row>
    <row r="38" spans="1:26" ht="24.95" customHeight="1" x14ac:dyDescent="0.25">
      <c r="A38" s="171"/>
      <c r="B38" s="168" t="s">
        <v>121</v>
      </c>
      <c r="C38" s="172" t="s">
        <v>150</v>
      </c>
      <c r="D38" s="168" t="s">
        <v>151</v>
      </c>
      <c r="E38" s="168" t="s">
        <v>120</v>
      </c>
      <c r="F38" s="169">
        <v>9.32</v>
      </c>
      <c r="G38" s="170"/>
      <c r="H38" s="170"/>
      <c r="I38" s="170">
        <f t="shared" si="8"/>
        <v>0</v>
      </c>
      <c r="J38" s="168">
        <f t="shared" si="9"/>
        <v>159.84</v>
      </c>
      <c r="K38" s="1">
        <f t="shared" si="10"/>
        <v>0</v>
      </c>
      <c r="L38" s="1">
        <f t="shared" si="11"/>
        <v>0</v>
      </c>
      <c r="M38" s="1"/>
      <c r="N38" s="1">
        <v>17.149999999999999</v>
      </c>
      <c r="O38" s="1"/>
      <c r="P38" s="167">
        <f>ROUND(F38*(R38),3)</f>
        <v>0.67700000000000005</v>
      </c>
      <c r="Q38" s="173"/>
      <c r="R38" s="173">
        <v>7.2679999999999995E-2</v>
      </c>
      <c r="S38" s="167"/>
      <c r="Z38">
        <v>0</v>
      </c>
    </row>
    <row r="39" spans="1:26" ht="23.25" x14ac:dyDescent="0.25">
      <c r="A39" s="171"/>
      <c r="B39" s="168" t="s">
        <v>121</v>
      </c>
      <c r="C39" s="172" t="s">
        <v>152</v>
      </c>
      <c r="D39" s="168" t="s">
        <v>153</v>
      </c>
      <c r="E39" s="168" t="s">
        <v>120</v>
      </c>
      <c r="F39" s="169">
        <v>47.3</v>
      </c>
      <c r="G39" s="170"/>
      <c r="H39" s="170"/>
      <c r="I39" s="170">
        <f t="shared" si="8"/>
        <v>0</v>
      </c>
      <c r="J39" s="168">
        <f t="shared" si="9"/>
        <v>1267.17</v>
      </c>
      <c r="K39" s="1">
        <f t="shared" si="10"/>
        <v>0</v>
      </c>
      <c r="L39" s="1">
        <f t="shared" si="11"/>
        <v>0</v>
      </c>
      <c r="M39" s="1"/>
      <c r="N39" s="1">
        <v>26.79</v>
      </c>
      <c r="O39" s="1"/>
      <c r="P39" s="167">
        <f>ROUND(F39*(R39),3)</f>
        <v>6.9020000000000001</v>
      </c>
      <c r="Q39" s="173"/>
      <c r="R39" s="173">
        <v>0.14591628200000001</v>
      </c>
      <c r="S39" s="167"/>
      <c r="Z39">
        <v>0</v>
      </c>
    </row>
    <row r="40" spans="1:26" ht="35.1" customHeight="1" x14ac:dyDescent="0.25">
      <c r="A40" s="171"/>
      <c r="B40" s="168" t="s">
        <v>154</v>
      </c>
      <c r="C40" s="172" t="s">
        <v>155</v>
      </c>
      <c r="D40" s="168" t="s">
        <v>156</v>
      </c>
      <c r="E40" s="168" t="s">
        <v>104</v>
      </c>
      <c r="F40" s="169">
        <v>28.61</v>
      </c>
      <c r="G40" s="170"/>
      <c r="H40" s="170"/>
      <c r="I40" s="170">
        <f t="shared" si="8"/>
        <v>0</v>
      </c>
      <c r="J40" s="168">
        <f t="shared" si="9"/>
        <v>4282.34</v>
      </c>
      <c r="K40" s="1">
        <f t="shared" si="10"/>
        <v>0</v>
      </c>
      <c r="L40" s="1">
        <f t="shared" si="11"/>
        <v>0</v>
      </c>
      <c r="M40" s="1"/>
      <c r="N40" s="1">
        <v>149.68</v>
      </c>
      <c r="O40" s="1"/>
      <c r="P40" s="167"/>
      <c r="Q40" s="173"/>
      <c r="R40" s="173"/>
      <c r="S40" s="167"/>
      <c r="Z40">
        <v>0</v>
      </c>
    </row>
    <row r="41" spans="1:26" x14ac:dyDescent="0.25">
      <c r="A41" s="156"/>
      <c r="B41" s="156"/>
      <c r="C41" s="156"/>
      <c r="D41" s="156" t="s">
        <v>71</v>
      </c>
      <c r="E41" s="156"/>
      <c r="F41" s="167"/>
      <c r="G41" s="159"/>
      <c r="H41" s="159">
        <f>ROUND((SUM(M33:M40))/1,2)</f>
        <v>0</v>
      </c>
      <c r="I41" s="159">
        <f>ROUND((SUM(I33:I40))/1,2)</f>
        <v>0</v>
      </c>
      <c r="J41" s="156"/>
      <c r="K41" s="156"/>
      <c r="L41" s="156">
        <f>ROUND((SUM(L33:L40))/1,2)</f>
        <v>0</v>
      </c>
      <c r="M41" s="156">
        <f>ROUND((SUM(M33:M40))/1,2)</f>
        <v>0</v>
      </c>
      <c r="N41" s="156"/>
      <c r="O41" s="156"/>
      <c r="P41" s="174">
        <f>ROUND((SUM(P33:P40))/1,2)</f>
        <v>7.85</v>
      </c>
      <c r="Q41" s="153"/>
      <c r="R41" s="153"/>
      <c r="S41" s="174">
        <f>ROUND((SUM(S33:S40))/1,2)</f>
        <v>0</v>
      </c>
      <c r="T41" s="153"/>
      <c r="U41" s="153"/>
      <c r="V41" s="153"/>
      <c r="W41" s="153"/>
      <c r="X41" s="153"/>
      <c r="Y41" s="153"/>
      <c r="Z41" s="153"/>
    </row>
    <row r="42" spans="1:26" x14ac:dyDescent="0.25">
      <c r="A42" s="1"/>
      <c r="B42" s="1"/>
      <c r="C42" s="1"/>
      <c r="D42" s="1"/>
      <c r="E42" s="1"/>
      <c r="F42" s="163"/>
      <c r="G42" s="149"/>
      <c r="H42" s="149"/>
      <c r="I42" s="149"/>
      <c r="J42" s="1"/>
      <c r="K42" s="1"/>
      <c r="L42" s="1"/>
      <c r="M42" s="1"/>
      <c r="N42" s="1"/>
      <c r="O42" s="1"/>
      <c r="P42" s="1"/>
      <c r="S42" s="1"/>
    </row>
    <row r="43" spans="1:26" x14ac:dyDescent="0.25">
      <c r="A43" s="156"/>
      <c r="B43" s="156"/>
      <c r="C43" s="156"/>
      <c r="D43" s="156" t="s">
        <v>72</v>
      </c>
      <c r="E43" s="156"/>
      <c r="F43" s="167"/>
      <c r="G43" s="157"/>
      <c r="H43" s="157"/>
      <c r="I43" s="157"/>
      <c r="J43" s="156"/>
      <c r="K43" s="156"/>
      <c r="L43" s="156"/>
      <c r="M43" s="156"/>
      <c r="N43" s="156"/>
      <c r="O43" s="156"/>
      <c r="P43" s="156"/>
      <c r="Q43" s="153"/>
      <c r="R43" s="153"/>
      <c r="S43" s="156"/>
      <c r="T43" s="153"/>
      <c r="U43" s="153"/>
      <c r="V43" s="153"/>
      <c r="W43" s="153"/>
      <c r="X43" s="153"/>
      <c r="Y43" s="153"/>
      <c r="Z43" s="153"/>
    </row>
    <row r="44" spans="1:26" ht="24.95" customHeight="1" x14ac:dyDescent="0.25">
      <c r="A44" s="171"/>
      <c r="B44" s="168" t="s">
        <v>121</v>
      </c>
      <c r="C44" s="172" t="s">
        <v>157</v>
      </c>
      <c r="D44" s="168" t="s">
        <v>158</v>
      </c>
      <c r="E44" s="168" t="s">
        <v>104</v>
      </c>
      <c r="F44" s="169">
        <v>3.109</v>
      </c>
      <c r="G44" s="170"/>
      <c r="H44" s="170"/>
      <c r="I44" s="170">
        <f>ROUND(F44*(G44+H44),2)</f>
        <v>0</v>
      </c>
      <c r="J44" s="168">
        <f>ROUND(F44*(N44),2)</f>
        <v>334.16</v>
      </c>
      <c r="K44" s="1">
        <f>ROUND(F44*(O44),2)</f>
        <v>0</v>
      </c>
      <c r="L44" s="1">
        <f>ROUND(F44*(G44),2)</f>
        <v>0</v>
      </c>
      <c r="M44" s="1"/>
      <c r="N44" s="1">
        <v>107.48</v>
      </c>
      <c r="O44" s="1"/>
      <c r="P44" s="167">
        <f>ROUND(F44*(R44),3)</f>
        <v>7.032</v>
      </c>
      <c r="Q44" s="173"/>
      <c r="R44" s="173">
        <v>2.2618500000000004</v>
      </c>
      <c r="S44" s="167"/>
      <c r="Z44">
        <v>0</v>
      </c>
    </row>
    <row r="45" spans="1:26" ht="24.95" customHeight="1" x14ac:dyDescent="0.25">
      <c r="A45" s="171"/>
      <c r="B45" s="168" t="s">
        <v>121</v>
      </c>
      <c r="C45" s="172" t="s">
        <v>159</v>
      </c>
      <c r="D45" s="168" t="s">
        <v>160</v>
      </c>
      <c r="E45" s="168" t="s">
        <v>120</v>
      </c>
      <c r="F45" s="169">
        <v>20.725000000000001</v>
      </c>
      <c r="G45" s="170"/>
      <c r="H45" s="170"/>
      <c r="I45" s="170">
        <f>ROUND(F45*(G45+H45),2)</f>
        <v>0</v>
      </c>
      <c r="J45" s="168">
        <f>ROUND(F45*(N45),2)</f>
        <v>163.11000000000001</v>
      </c>
      <c r="K45" s="1">
        <f>ROUND(F45*(O45),2)</f>
        <v>0</v>
      </c>
      <c r="L45" s="1">
        <f>ROUND(F45*(G45),2)</f>
        <v>0</v>
      </c>
      <c r="M45" s="1"/>
      <c r="N45" s="1">
        <v>7.87</v>
      </c>
      <c r="O45" s="1"/>
      <c r="P45" s="167">
        <f>ROUND(F45*(R45),3)</f>
        <v>7.0999999999999994E-2</v>
      </c>
      <c r="Q45" s="173"/>
      <c r="R45" s="173">
        <v>3.4100000000000003E-3</v>
      </c>
      <c r="S45" s="167"/>
      <c r="Z45">
        <v>0</v>
      </c>
    </row>
    <row r="46" spans="1:26" ht="24.95" customHeight="1" x14ac:dyDescent="0.25">
      <c r="A46" s="171"/>
      <c r="B46" s="168" t="s">
        <v>121</v>
      </c>
      <c r="C46" s="172" t="s">
        <v>161</v>
      </c>
      <c r="D46" s="168" t="s">
        <v>162</v>
      </c>
      <c r="E46" s="168" t="s">
        <v>120</v>
      </c>
      <c r="F46" s="169">
        <v>20.725000000000001</v>
      </c>
      <c r="G46" s="170"/>
      <c r="H46" s="170"/>
      <c r="I46" s="170">
        <f>ROUND(F46*(G46+H46),2)</f>
        <v>0</v>
      </c>
      <c r="J46" s="168">
        <f>ROUND(F46*(N46),2)</f>
        <v>62.38</v>
      </c>
      <c r="K46" s="1">
        <f>ROUND(F46*(O46),2)</f>
        <v>0</v>
      </c>
      <c r="L46" s="1">
        <f>ROUND(F46*(G46),2)</f>
        <v>0</v>
      </c>
      <c r="M46" s="1"/>
      <c r="N46" s="1">
        <v>3.01</v>
      </c>
      <c r="O46" s="1"/>
      <c r="P46" s="167"/>
      <c r="Q46" s="173"/>
      <c r="R46" s="173"/>
      <c r="S46" s="167"/>
      <c r="Z46">
        <v>0</v>
      </c>
    </row>
    <row r="47" spans="1:26" ht="24.95" customHeight="1" x14ac:dyDescent="0.25">
      <c r="A47" s="171"/>
      <c r="B47" s="168" t="s">
        <v>121</v>
      </c>
      <c r="C47" s="172" t="s">
        <v>163</v>
      </c>
      <c r="D47" s="168" t="s">
        <v>164</v>
      </c>
      <c r="E47" s="168" t="s">
        <v>165</v>
      </c>
      <c r="F47" s="169">
        <v>0.28000000000000003</v>
      </c>
      <c r="G47" s="170"/>
      <c r="H47" s="170"/>
      <c r="I47" s="170">
        <f>ROUND(F47*(G47+H47),2)</f>
        <v>0</v>
      </c>
      <c r="J47" s="168">
        <f>ROUND(F47*(N47),2)</f>
        <v>385.06</v>
      </c>
      <c r="K47" s="1">
        <f>ROUND(F47*(O47),2)</f>
        <v>0</v>
      </c>
      <c r="L47" s="1">
        <f>ROUND(F47*(G47),2)</f>
        <v>0</v>
      </c>
      <c r="M47" s="1"/>
      <c r="N47" s="1">
        <v>1375.2</v>
      </c>
      <c r="O47" s="1"/>
      <c r="P47" s="167">
        <f>ROUND(F47*(R47),3)</f>
        <v>0.29899999999999999</v>
      </c>
      <c r="Q47" s="173"/>
      <c r="R47" s="173">
        <v>1.0675400000000002</v>
      </c>
      <c r="S47" s="167"/>
      <c r="Z47">
        <v>0</v>
      </c>
    </row>
    <row r="48" spans="1:26" x14ac:dyDescent="0.25">
      <c r="A48" s="156"/>
      <c r="B48" s="156"/>
      <c r="C48" s="156"/>
      <c r="D48" s="156" t="s">
        <v>72</v>
      </c>
      <c r="E48" s="156"/>
      <c r="F48" s="167"/>
      <c r="G48" s="159"/>
      <c r="H48" s="159">
        <f>ROUND((SUM(M43:M47))/1,2)</f>
        <v>0</v>
      </c>
      <c r="I48" s="159">
        <f>ROUND((SUM(I43:I47))/1,2)</f>
        <v>0</v>
      </c>
      <c r="J48" s="156"/>
      <c r="K48" s="156"/>
      <c r="L48" s="156">
        <f>ROUND((SUM(L43:L47))/1,2)</f>
        <v>0</v>
      </c>
      <c r="M48" s="156">
        <f>ROUND((SUM(M43:M47))/1,2)</f>
        <v>0</v>
      </c>
      <c r="N48" s="156"/>
      <c r="O48" s="156"/>
      <c r="P48" s="174">
        <f>ROUND((SUM(P43:P47))/1,2)</f>
        <v>7.4</v>
      </c>
      <c r="Q48" s="153"/>
      <c r="R48" s="153"/>
      <c r="S48" s="174">
        <f>ROUND((SUM(S43:S47))/1,2)</f>
        <v>0</v>
      </c>
      <c r="T48" s="153"/>
      <c r="U48" s="153"/>
      <c r="V48" s="153"/>
      <c r="W48" s="153"/>
      <c r="X48" s="153"/>
      <c r="Y48" s="153"/>
      <c r="Z48" s="153"/>
    </row>
    <row r="49" spans="1:26" x14ac:dyDescent="0.25">
      <c r="A49" s="1"/>
      <c r="B49" s="1"/>
      <c r="C49" s="1"/>
      <c r="D49" s="1"/>
      <c r="E49" s="1"/>
      <c r="F49" s="163"/>
      <c r="G49" s="149"/>
      <c r="H49" s="149"/>
      <c r="I49" s="149"/>
      <c r="J49" s="1"/>
      <c r="K49" s="1"/>
      <c r="L49" s="1"/>
      <c r="M49" s="1"/>
      <c r="N49" s="1"/>
      <c r="O49" s="1"/>
      <c r="P49" s="1"/>
      <c r="S49" s="1"/>
    </row>
    <row r="50" spans="1:26" x14ac:dyDescent="0.25">
      <c r="A50" s="156"/>
      <c r="B50" s="156"/>
      <c r="C50" s="156"/>
      <c r="D50" s="156" t="s">
        <v>73</v>
      </c>
      <c r="E50" s="156"/>
      <c r="F50" s="167"/>
      <c r="G50" s="157"/>
      <c r="H50" s="157"/>
      <c r="I50" s="157"/>
      <c r="J50" s="156"/>
      <c r="K50" s="156"/>
      <c r="L50" s="156"/>
      <c r="M50" s="156"/>
      <c r="N50" s="156"/>
      <c r="O50" s="156"/>
      <c r="P50" s="156"/>
      <c r="Q50" s="153"/>
      <c r="R50" s="153"/>
      <c r="S50" s="156"/>
      <c r="T50" s="153"/>
      <c r="U50" s="153"/>
      <c r="V50" s="153"/>
      <c r="W50" s="153"/>
      <c r="X50" s="153"/>
      <c r="Y50" s="153"/>
      <c r="Z50" s="153"/>
    </row>
    <row r="51" spans="1:26" ht="24.95" customHeight="1" x14ac:dyDescent="0.25">
      <c r="A51" s="171"/>
      <c r="B51" s="168" t="s">
        <v>166</v>
      </c>
      <c r="C51" s="172" t="s">
        <v>167</v>
      </c>
      <c r="D51" s="168" t="s">
        <v>168</v>
      </c>
      <c r="E51" s="168" t="s">
        <v>120</v>
      </c>
      <c r="F51" s="169">
        <v>5.61</v>
      </c>
      <c r="G51" s="170"/>
      <c r="H51" s="170"/>
      <c r="I51" s="170">
        <f>ROUND(F51*(G51+H51),2)</f>
        <v>0</v>
      </c>
      <c r="J51" s="168">
        <f>ROUND(F51*(N51),2)</f>
        <v>40.11</v>
      </c>
      <c r="K51" s="1">
        <f>ROUND(F51*(O51),2)</f>
        <v>0</v>
      </c>
      <c r="L51" s="1">
        <f>ROUND(F51*(G51),2)</f>
        <v>0</v>
      </c>
      <c r="M51" s="1"/>
      <c r="N51" s="1">
        <v>7.15</v>
      </c>
      <c r="O51" s="1"/>
      <c r="P51" s="167">
        <f>ROUND(F51*(R51),3)</f>
        <v>2.33</v>
      </c>
      <c r="Q51" s="173"/>
      <c r="R51" s="173">
        <v>0.4153</v>
      </c>
      <c r="S51" s="167"/>
      <c r="Z51">
        <v>0</v>
      </c>
    </row>
    <row r="52" spans="1:26" ht="24.95" customHeight="1" x14ac:dyDescent="0.25">
      <c r="A52" s="171"/>
      <c r="B52" s="168" t="s">
        <v>166</v>
      </c>
      <c r="C52" s="172" t="s">
        <v>169</v>
      </c>
      <c r="D52" s="168" t="s">
        <v>170</v>
      </c>
      <c r="E52" s="168" t="s">
        <v>120</v>
      </c>
      <c r="F52" s="169">
        <v>17.829999999999998</v>
      </c>
      <c r="G52" s="170"/>
      <c r="H52" s="170"/>
      <c r="I52" s="170">
        <f>ROUND(F52*(G52+H52),2)</f>
        <v>0</v>
      </c>
      <c r="J52" s="168">
        <f>ROUND(F52*(N52),2)</f>
        <v>133.72999999999999</v>
      </c>
      <c r="K52" s="1">
        <f>ROUND(F52*(O52),2)</f>
        <v>0</v>
      </c>
      <c r="L52" s="1">
        <f>ROUND(F52*(G52),2)</f>
        <v>0</v>
      </c>
      <c r="M52" s="1"/>
      <c r="N52" s="1">
        <v>7.5</v>
      </c>
      <c r="O52" s="1"/>
      <c r="P52" s="167">
        <f>ROUND(F52*(R52),3)</f>
        <v>7.8230000000000004</v>
      </c>
      <c r="Q52" s="173"/>
      <c r="R52" s="173">
        <v>0.43878000000000006</v>
      </c>
      <c r="S52" s="167"/>
      <c r="Z52">
        <v>0</v>
      </c>
    </row>
    <row r="53" spans="1:26" ht="24.95" customHeight="1" x14ac:dyDescent="0.25">
      <c r="A53" s="171"/>
      <c r="B53" s="168" t="s">
        <v>166</v>
      </c>
      <c r="C53" s="172" t="s">
        <v>171</v>
      </c>
      <c r="D53" s="168" t="s">
        <v>172</v>
      </c>
      <c r="E53" s="168" t="s">
        <v>120</v>
      </c>
      <c r="F53" s="169">
        <v>17.829999999999998</v>
      </c>
      <c r="G53" s="170"/>
      <c r="H53" s="170"/>
      <c r="I53" s="170">
        <f>ROUND(F53*(G53+H53),2)</f>
        <v>0</v>
      </c>
      <c r="J53" s="168">
        <f>ROUND(F53*(N53),2)</f>
        <v>269.95</v>
      </c>
      <c r="K53" s="1">
        <f>ROUND(F53*(O53),2)</f>
        <v>0</v>
      </c>
      <c r="L53" s="1">
        <f>ROUND(F53*(G53),2)</f>
        <v>0</v>
      </c>
      <c r="M53" s="1"/>
      <c r="N53" s="1">
        <v>15.14</v>
      </c>
      <c r="O53" s="1"/>
      <c r="P53" s="167">
        <f>ROUND(F53*(R53),3)</f>
        <v>1.9970000000000001</v>
      </c>
      <c r="Q53" s="173"/>
      <c r="R53" s="173">
        <v>0.112</v>
      </c>
      <c r="S53" s="167"/>
      <c r="Z53">
        <v>0</v>
      </c>
    </row>
    <row r="54" spans="1:26" ht="24.95" customHeight="1" x14ac:dyDescent="0.25">
      <c r="A54" s="171"/>
      <c r="B54" s="168" t="s">
        <v>154</v>
      </c>
      <c r="C54" s="172" t="s">
        <v>173</v>
      </c>
      <c r="D54" s="168" t="s">
        <v>174</v>
      </c>
      <c r="E54" s="168" t="s">
        <v>104</v>
      </c>
      <c r="F54" s="169">
        <v>0.56100000000000005</v>
      </c>
      <c r="G54" s="170"/>
      <c r="H54" s="170"/>
      <c r="I54" s="170">
        <f>ROUND(F54*(G54+H54),2)</f>
        <v>0</v>
      </c>
      <c r="J54" s="168">
        <f>ROUND(F54*(N54),2)</f>
        <v>38.71</v>
      </c>
      <c r="K54" s="1">
        <f>ROUND(F54*(O54),2)</f>
        <v>0</v>
      </c>
      <c r="L54" s="1">
        <f>ROUND(F54*(G54),2)</f>
        <v>0</v>
      </c>
      <c r="M54" s="1"/>
      <c r="N54" s="1">
        <v>69</v>
      </c>
      <c r="O54" s="1"/>
      <c r="P54" s="167"/>
      <c r="Q54" s="173"/>
      <c r="R54" s="173"/>
      <c r="S54" s="167"/>
      <c r="Z54">
        <v>0</v>
      </c>
    </row>
    <row r="55" spans="1:26" ht="24.95" customHeight="1" x14ac:dyDescent="0.25">
      <c r="A55" s="171"/>
      <c r="B55" s="168" t="s">
        <v>175</v>
      </c>
      <c r="C55" s="172" t="s">
        <v>176</v>
      </c>
      <c r="D55" s="168" t="s">
        <v>177</v>
      </c>
      <c r="E55" s="168" t="s">
        <v>120</v>
      </c>
      <c r="F55" s="169">
        <v>18.007999999999999</v>
      </c>
      <c r="G55" s="170"/>
      <c r="H55" s="170"/>
      <c r="I55" s="170">
        <f>ROUND(F55*(G55+H55),2)</f>
        <v>0</v>
      </c>
      <c r="J55" s="168">
        <f>ROUND(F55*(N55),2)</f>
        <v>378.71</v>
      </c>
      <c r="K55" s="1">
        <f>ROUND(F55*(O55),2)</f>
        <v>0</v>
      </c>
      <c r="L55" s="1"/>
      <c r="M55" s="1">
        <f>ROUND(F55*(G55),2)</f>
        <v>0</v>
      </c>
      <c r="N55" s="1">
        <v>21.03</v>
      </c>
      <c r="O55" s="1"/>
      <c r="P55" s="167">
        <f>ROUND(F55*(R55),3)</f>
        <v>2.4849999999999999</v>
      </c>
      <c r="Q55" s="173"/>
      <c r="R55" s="173">
        <v>0.13800000000000001</v>
      </c>
      <c r="S55" s="167"/>
      <c r="Z55">
        <v>0</v>
      </c>
    </row>
    <row r="56" spans="1:26" x14ac:dyDescent="0.25">
      <c r="A56" s="156"/>
      <c r="B56" s="156"/>
      <c r="C56" s="156"/>
      <c r="D56" s="156" t="s">
        <v>73</v>
      </c>
      <c r="E56" s="156"/>
      <c r="F56" s="167"/>
      <c r="G56" s="159"/>
      <c r="H56" s="159">
        <f>ROUND((SUM(M50:M55))/1,2)</f>
        <v>0</v>
      </c>
      <c r="I56" s="159">
        <f>ROUND((SUM(I50:I55))/1,2)</f>
        <v>0</v>
      </c>
      <c r="J56" s="156"/>
      <c r="K56" s="156"/>
      <c r="L56" s="156">
        <f>ROUND((SUM(L50:L55))/1,2)</f>
        <v>0</v>
      </c>
      <c r="M56" s="156">
        <f>ROUND((SUM(M50:M55))/1,2)</f>
        <v>0</v>
      </c>
      <c r="N56" s="156"/>
      <c r="O56" s="156"/>
      <c r="P56" s="174">
        <f>ROUND((SUM(P50:P55))/1,2)</f>
        <v>14.64</v>
      </c>
      <c r="Q56" s="153"/>
      <c r="R56" s="153"/>
      <c r="S56" s="174">
        <f>ROUND((SUM(S50:S55))/1,2)</f>
        <v>0</v>
      </c>
      <c r="T56" s="153"/>
      <c r="U56" s="153"/>
      <c r="V56" s="153"/>
      <c r="W56" s="153"/>
      <c r="X56" s="153"/>
      <c r="Y56" s="153"/>
      <c r="Z56" s="153"/>
    </row>
    <row r="57" spans="1:26" x14ac:dyDescent="0.25">
      <c r="A57" s="1"/>
      <c r="B57" s="1"/>
      <c r="C57" s="1"/>
      <c r="D57" s="1"/>
      <c r="E57" s="1"/>
      <c r="F57" s="163"/>
      <c r="G57" s="149"/>
      <c r="H57" s="149"/>
      <c r="I57" s="149"/>
      <c r="J57" s="1"/>
      <c r="K57" s="1"/>
      <c r="L57" s="1"/>
      <c r="M57" s="1"/>
      <c r="N57" s="1"/>
      <c r="O57" s="1"/>
      <c r="P57" s="1"/>
      <c r="S57" s="1"/>
    </row>
    <row r="58" spans="1:26" x14ac:dyDescent="0.25">
      <c r="A58" s="156"/>
      <c r="B58" s="156"/>
      <c r="C58" s="156"/>
      <c r="D58" s="156" t="s">
        <v>74</v>
      </c>
      <c r="E58" s="156"/>
      <c r="F58" s="167"/>
      <c r="G58" s="157"/>
      <c r="H58" s="157"/>
      <c r="I58" s="157"/>
      <c r="J58" s="156"/>
      <c r="K58" s="156"/>
      <c r="L58" s="156"/>
      <c r="M58" s="156"/>
      <c r="N58" s="156"/>
      <c r="O58" s="156"/>
      <c r="P58" s="156"/>
      <c r="Q58" s="153"/>
      <c r="R58" s="153"/>
      <c r="S58" s="156"/>
      <c r="T58" s="153"/>
      <c r="U58" s="153"/>
      <c r="V58" s="153"/>
      <c r="W58" s="153"/>
      <c r="X58" s="153"/>
      <c r="Y58" s="153"/>
      <c r="Z58" s="153"/>
    </row>
    <row r="59" spans="1:26" ht="24.95" customHeight="1" x14ac:dyDescent="0.25">
      <c r="A59" s="171"/>
      <c r="B59" s="168" t="s">
        <v>121</v>
      </c>
      <c r="C59" s="172" t="s">
        <v>178</v>
      </c>
      <c r="D59" s="168" t="s">
        <v>179</v>
      </c>
      <c r="E59" s="168" t="s">
        <v>120</v>
      </c>
      <c r="F59" s="169">
        <v>204.76900000000001</v>
      </c>
      <c r="G59" s="170"/>
      <c r="H59" s="170"/>
      <c r="I59" s="170">
        <f t="shared" ref="I59:I77" si="12">ROUND(F59*(G59+H59),2)</f>
        <v>0</v>
      </c>
      <c r="J59" s="168">
        <f t="shared" ref="J59:J77" si="13">ROUND(F59*(N59),2)</f>
        <v>999.27</v>
      </c>
      <c r="K59" s="1">
        <f t="shared" ref="K59:K77" si="14">ROUND(F59*(O59),2)</f>
        <v>0</v>
      </c>
      <c r="L59" s="1">
        <f t="shared" ref="L59:L73" si="15">ROUND(F59*(G59),2)</f>
        <v>0</v>
      </c>
      <c r="M59" s="1"/>
      <c r="N59" s="1">
        <v>4.88</v>
      </c>
      <c r="O59" s="1"/>
      <c r="P59" s="167">
        <f t="shared" ref="P59:P66" si="16">ROUND(F59*(R59),3)</f>
        <v>0.59</v>
      </c>
      <c r="Q59" s="173"/>
      <c r="R59" s="173">
        <v>2.8800000000000002E-3</v>
      </c>
      <c r="S59" s="167"/>
      <c r="Z59">
        <v>0</v>
      </c>
    </row>
    <row r="60" spans="1:26" ht="35.1" customHeight="1" x14ac:dyDescent="0.25">
      <c r="A60" s="171"/>
      <c r="B60" s="168" t="s">
        <v>121</v>
      </c>
      <c r="C60" s="172" t="s">
        <v>180</v>
      </c>
      <c r="D60" s="168" t="s">
        <v>181</v>
      </c>
      <c r="E60" s="168" t="s">
        <v>120</v>
      </c>
      <c r="F60" s="169">
        <v>6.24</v>
      </c>
      <c r="G60" s="170"/>
      <c r="H60" s="170"/>
      <c r="I60" s="170">
        <f t="shared" si="12"/>
        <v>0</v>
      </c>
      <c r="J60" s="168">
        <f t="shared" si="13"/>
        <v>8.5500000000000007</v>
      </c>
      <c r="K60" s="1">
        <f t="shared" si="14"/>
        <v>0</v>
      </c>
      <c r="L60" s="1">
        <f t="shared" si="15"/>
        <v>0</v>
      </c>
      <c r="M60" s="1"/>
      <c r="N60" s="1">
        <v>1.37</v>
      </c>
      <c r="O60" s="1"/>
      <c r="P60" s="167">
        <f t="shared" si="16"/>
        <v>1E-3</v>
      </c>
      <c r="Q60" s="173"/>
      <c r="R60" s="173">
        <v>9.9999999999999991E-5</v>
      </c>
      <c r="S60" s="167"/>
      <c r="Z60">
        <v>0</v>
      </c>
    </row>
    <row r="61" spans="1:26" ht="35.1" customHeight="1" x14ac:dyDescent="0.25">
      <c r="A61" s="171"/>
      <c r="B61" s="168" t="s">
        <v>121</v>
      </c>
      <c r="C61" s="172" t="s">
        <v>182</v>
      </c>
      <c r="D61" s="168" t="s">
        <v>183</v>
      </c>
      <c r="E61" s="168" t="s">
        <v>120</v>
      </c>
      <c r="F61" s="169">
        <v>101.105</v>
      </c>
      <c r="G61" s="170"/>
      <c r="H61" s="170"/>
      <c r="I61" s="170">
        <f t="shared" si="12"/>
        <v>0</v>
      </c>
      <c r="J61" s="168">
        <f t="shared" si="13"/>
        <v>1287.07</v>
      </c>
      <c r="K61" s="1">
        <f t="shared" si="14"/>
        <v>0</v>
      </c>
      <c r="L61" s="1">
        <f t="shared" si="15"/>
        <v>0</v>
      </c>
      <c r="M61" s="1"/>
      <c r="N61" s="1">
        <v>12.73</v>
      </c>
      <c r="O61" s="1"/>
      <c r="P61" s="167">
        <f t="shared" si="16"/>
        <v>0.28599999999999998</v>
      </c>
      <c r="Q61" s="173"/>
      <c r="R61" s="173">
        <v>2.8300000000000001E-3</v>
      </c>
      <c r="S61" s="167"/>
      <c r="Z61">
        <v>0</v>
      </c>
    </row>
    <row r="62" spans="1:26" ht="35.1" customHeight="1" x14ac:dyDescent="0.25">
      <c r="A62" s="171"/>
      <c r="B62" s="168" t="s">
        <v>121</v>
      </c>
      <c r="C62" s="172" t="s">
        <v>184</v>
      </c>
      <c r="D62" s="168" t="s">
        <v>185</v>
      </c>
      <c r="E62" s="168" t="s">
        <v>120</v>
      </c>
      <c r="F62" s="169">
        <v>9.19</v>
      </c>
      <c r="G62" s="170"/>
      <c r="H62" s="170"/>
      <c r="I62" s="170">
        <f t="shared" si="12"/>
        <v>0</v>
      </c>
      <c r="J62" s="168">
        <f t="shared" si="13"/>
        <v>185.73</v>
      </c>
      <c r="K62" s="1">
        <f t="shared" si="14"/>
        <v>0</v>
      </c>
      <c r="L62" s="1">
        <f t="shared" si="15"/>
        <v>0</v>
      </c>
      <c r="M62" s="1"/>
      <c r="N62" s="1">
        <v>20.21</v>
      </c>
      <c r="O62" s="1"/>
      <c r="P62" s="167">
        <f t="shared" si="16"/>
        <v>0.05</v>
      </c>
      <c r="Q62" s="173"/>
      <c r="R62" s="173">
        <v>5.4600000000000004E-3</v>
      </c>
      <c r="S62" s="167"/>
      <c r="Z62">
        <v>0</v>
      </c>
    </row>
    <row r="63" spans="1:26" ht="24.95" customHeight="1" x14ac:dyDescent="0.25">
      <c r="A63" s="171"/>
      <c r="B63" s="168" t="s">
        <v>121</v>
      </c>
      <c r="C63" s="172" t="s">
        <v>186</v>
      </c>
      <c r="D63" s="168" t="s">
        <v>187</v>
      </c>
      <c r="E63" s="168" t="s">
        <v>120</v>
      </c>
      <c r="F63" s="169">
        <v>17.88</v>
      </c>
      <c r="G63" s="170"/>
      <c r="H63" s="170"/>
      <c r="I63" s="170">
        <f t="shared" si="12"/>
        <v>0</v>
      </c>
      <c r="J63" s="168">
        <f t="shared" si="13"/>
        <v>87.25</v>
      </c>
      <c r="K63" s="1">
        <f t="shared" si="14"/>
        <v>0</v>
      </c>
      <c r="L63" s="1">
        <f t="shared" si="15"/>
        <v>0</v>
      </c>
      <c r="M63" s="1"/>
      <c r="N63" s="1">
        <v>4.88</v>
      </c>
      <c r="O63" s="1"/>
      <c r="P63" s="167">
        <f t="shared" si="16"/>
        <v>3.5000000000000003E-2</v>
      </c>
      <c r="Q63" s="173"/>
      <c r="R63" s="173">
        <v>1.9599999999999999E-3</v>
      </c>
      <c r="S63" s="167"/>
      <c r="Z63">
        <v>0</v>
      </c>
    </row>
    <row r="64" spans="1:26" ht="35.1" customHeight="1" x14ac:dyDescent="0.25">
      <c r="A64" s="171"/>
      <c r="B64" s="168" t="s">
        <v>121</v>
      </c>
      <c r="C64" s="172" t="s">
        <v>188</v>
      </c>
      <c r="D64" s="168" t="s">
        <v>189</v>
      </c>
      <c r="E64" s="168" t="s">
        <v>120</v>
      </c>
      <c r="F64" s="169">
        <v>3.51</v>
      </c>
      <c r="G64" s="170"/>
      <c r="H64" s="170"/>
      <c r="I64" s="170">
        <f t="shared" si="12"/>
        <v>0</v>
      </c>
      <c r="J64" s="168">
        <f t="shared" si="13"/>
        <v>95.26</v>
      </c>
      <c r="K64" s="1">
        <f t="shared" si="14"/>
        <v>0</v>
      </c>
      <c r="L64" s="1">
        <f t="shared" si="15"/>
        <v>0</v>
      </c>
      <c r="M64" s="1"/>
      <c r="N64" s="1">
        <v>27.14</v>
      </c>
      <c r="O64" s="1"/>
      <c r="P64" s="167">
        <f t="shared" si="16"/>
        <v>3.7999999999999999E-2</v>
      </c>
      <c r="Q64" s="173"/>
      <c r="R64" s="173">
        <v>1.0919999999999999E-2</v>
      </c>
      <c r="S64" s="167"/>
      <c r="Z64">
        <v>0</v>
      </c>
    </row>
    <row r="65" spans="1:26" ht="24.95" customHeight="1" x14ac:dyDescent="0.25">
      <c r="A65" s="171"/>
      <c r="B65" s="168" t="s">
        <v>121</v>
      </c>
      <c r="C65" s="172" t="s">
        <v>190</v>
      </c>
      <c r="D65" s="168" t="s">
        <v>191</v>
      </c>
      <c r="E65" s="168" t="s">
        <v>143</v>
      </c>
      <c r="F65" s="169">
        <v>6</v>
      </c>
      <c r="G65" s="170"/>
      <c r="H65" s="170"/>
      <c r="I65" s="170">
        <f t="shared" si="12"/>
        <v>0</v>
      </c>
      <c r="J65" s="168">
        <f t="shared" si="13"/>
        <v>244.74</v>
      </c>
      <c r="K65" s="1">
        <f t="shared" si="14"/>
        <v>0</v>
      </c>
      <c r="L65" s="1">
        <f t="shared" si="15"/>
        <v>0</v>
      </c>
      <c r="M65" s="1"/>
      <c r="N65" s="1">
        <v>40.79</v>
      </c>
      <c r="O65" s="1"/>
      <c r="P65" s="167">
        <f t="shared" si="16"/>
        <v>0.105</v>
      </c>
      <c r="Q65" s="173"/>
      <c r="R65" s="173">
        <v>1.7500000000000002E-2</v>
      </c>
      <c r="S65" s="167"/>
      <c r="Z65">
        <v>0</v>
      </c>
    </row>
    <row r="66" spans="1:26" ht="24.95" customHeight="1" x14ac:dyDescent="0.25">
      <c r="A66" s="171"/>
      <c r="B66" s="168" t="s">
        <v>121</v>
      </c>
      <c r="C66" s="172" t="s">
        <v>192</v>
      </c>
      <c r="D66" s="168" t="s">
        <v>193</v>
      </c>
      <c r="E66" s="168" t="s">
        <v>143</v>
      </c>
      <c r="F66" s="169">
        <v>1</v>
      </c>
      <c r="G66" s="170"/>
      <c r="H66" s="170"/>
      <c r="I66" s="170">
        <f t="shared" si="12"/>
        <v>0</v>
      </c>
      <c r="J66" s="168">
        <f t="shared" si="13"/>
        <v>178.41</v>
      </c>
      <c r="K66" s="1">
        <f t="shared" si="14"/>
        <v>0</v>
      </c>
      <c r="L66" s="1">
        <f t="shared" si="15"/>
        <v>0</v>
      </c>
      <c r="M66" s="1"/>
      <c r="N66" s="1">
        <v>178.41</v>
      </c>
      <c r="O66" s="1"/>
      <c r="P66" s="167">
        <f t="shared" si="16"/>
        <v>0.438</v>
      </c>
      <c r="Q66" s="173"/>
      <c r="R66" s="173">
        <v>0.43841000000000002</v>
      </c>
      <c r="S66" s="167"/>
      <c r="Z66">
        <v>0</v>
      </c>
    </row>
    <row r="67" spans="1:26" ht="24.95" customHeight="1" x14ac:dyDescent="0.25">
      <c r="A67" s="171"/>
      <c r="B67" s="168" t="s">
        <v>154</v>
      </c>
      <c r="C67" s="172" t="s">
        <v>194</v>
      </c>
      <c r="D67" s="168" t="s">
        <v>195</v>
      </c>
      <c r="E67" s="168" t="s">
        <v>120</v>
      </c>
      <c r="F67" s="169">
        <v>204.76900000000001</v>
      </c>
      <c r="G67" s="170"/>
      <c r="H67" s="170"/>
      <c r="I67" s="170">
        <f t="shared" si="12"/>
        <v>0</v>
      </c>
      <c r="J67" s="168">
        <f t="shared" si="13"/>
        <v>358.35</v>
      </c>
      <c r="K67" s="1">
        <f t="shared" si="14"/>
        <v>0</v>
      </c>
      <c r="L67" s="1">
        <f t="shared" si="15"/>
        <v>0</v>
      </c>
      <c r="M67" s="1"/>
      <c r="N67" s="1">
        <v>1.75</v>
      </c>
      <c r="O67" s="1"/>
      <c r="P67" s="167"/>
      <c r="Q67" s="173"/>
      <c r="R67" s="173"/>
      <c r="S67" s="167"/>
      <c r="Z67">
        <v>0</v>
      </c>
    </row>
    <row r="68" spans="1:26" ht="24.95" customHeight="1" x14ac:dyDescent="0.25">
      <c r="A68" s="171"/>
      <c r="B68" s="168" t="s">
        <v>154</v>
      </c>
      <c r="C68" s="172" t="s">
        <v>196</v>
      </c>
      <c r="D68" s="168" t="s">
        <v>197</v>
      </c>
      <c r="E68" s="168" t="s">
        <v>120</v>
      </c>
      <c r="F68" s="169">
        <v>115.482</v>
      </c>
      <c r="G68" s="170"/>
      <c r="H68" s="170"/>
      <c r="I68" s="170">
        <f t="shared" si="12"/>
        <v>0</v>
      </c>
      <c r="J68" s="168">
        <f t="shared" si="13"/>
        <v>891.52</v>
      </c>
      <c r="K68" s="1">
        <f t="shared" si="14"/>
        <v>0</v>
      </c>
      <c r="L68" s="1">
        <f t="shared" si="15"/>
        <v>0</v>
      </c>
      <c r="M68" s="1"/>
      <c r="N68" s="1">
        <v>7.72</v>
      </c>
      <c r="O68" s="1"/>
      <c r="P68" s="167"/>
      <c r="Q68" s="173"/>
      <c r="R68" s="173"/>
      <c r="S68" s="167"/>
      <c r="Z68">
        <v>0</v>
      </c>
    </row>
    <row r="69" spans="1:26" ht="24.95" customHeight="1" x14ac:dyDescent="0.25">
      <c r="A69" s="171"/>
      <c r="B69" s="168" t="s">
        <v>154</v>
      </c>
      <c r="C69" s="172" t="s">
        <v>198</v>
      </c>
      <c r="D69" s="168" t="s">
        <v>199</v>
      </c>
      <c r="E69" s="168" t="s">
        <v>120</v>
      </c>
      <c r="F69" s="169">
        <v>17.88</v>
      </c>
      <c r="G69" s="170"/>
      <c r="H69" s="170"/>
      <c r="I69" s="170">
        <f t="shared" si="12"/>
        <v>0</v>
      </c>
      <c r="J69" s="168">
        <f t="shared" si="13"/>
        <v>40.770000000000003</v>
      </c>
      <c r="K69" s="1">
        <f t="shared" si="14"/>
        <v>0</v>
      </c>
      <c r="L69" s="1">
        <f t="shared" si="15"/>
        <v>0</v>
      </c>
      <c r="M69" s="1"/>
      <c r="N69" s="1">
        <v>2.2800000000000002</v>
      </c>
      <c r="O69" s="1"/>
      <c r="P69" s="167"/>
      <c r="Q69" s="173"/>
      <c r="R69" s="173"/>
      <c r="S69" s="167"/>
      <c r="Z69">
        <v>0</v>
      </c>
    </row>
    <row r="70" spans="1:26" ht="35.1" customHeight="1" x14ac:dyDescent="0.25">
      <c r="A70" s="171"/>
      <c r="B70" s="168" t="s">
        <v>154</v>
      </c>
      <c r="C70" s="172" t="s">
        <v>200</v>
      </c>
      <c r="D70" s="168" t="s">
        <v>201</v>
      </c>
      <c r="E70" s="168" t="s">
        <v>120</v>
      </c>
      <c r="F70" s="169">
        <v>16.71</v>
      </c>
      <c r="G70" s="170"/>
      <c r="H70" s="170"/>
      <c r="I70" s="170">
        <f t="shared" si="12"/>
        <v>0</v>
      </c>
      <c r="J70" s="168">
        <f t="shared" si="13"/>
        <v>586.35</v>
      </c>
      <c r="K70" s="1">
        <f t="shared" si="14"/>
        <v>0</v>
      </c>
      <c r="L70" s="1">
        <f t="shared" si="15"/>
        <v>0</v>
      </c>
      <c r="M70" s="1"/>
      <c r="N70" s="1">
        <v>35.090000000000003</v>
      </c>
      <c r="O70" s="1"/>
      <c r="P70" s="167"/>
      <c r="Q70" s="173"/>
      <c r="R70" s="173"/>
      <c r="S70" s="167"/>
      <c r="Z70">
        <v>0</v>
      </c>
    </row>
    <row r="71" spans="1:26" ht="35.1" customHeight="1" x14ac:dyDescent="0.25">
      <c r="A71" s="171"/>
      <c r="B71" s="168" t="s">
        <v>154</v>
      </c>
      <c r="C71" s="172" t="s">
        <v>202</v>
      </c>
      <c r="D71" s="168" t="s">
        <v>203</v>
      </c>
      <c r="E71" s="168" t="s">
        <v>120</v>
      </c>
      <c r="F71" s="169">
        <v>75.95</v>
      </c>
      <c r="G71" s="170"/>
      <c r="H71" s="170"/>
      <c r="I71" s="170">
        <f t="shared" si="12"/>
        <v>0</v>
      </c>
      <c r="J71" s="168">
        <f t="shared" si="13"/>
        <v>3916.74</v>
      </c>
      <c r="K71" s="1">
        <f t="shared" si="14"/>
        <v>0</v>
      </c>
      <c r="L71" s="1">
        <f t="shared" si="15"/>
        <v>0</v>
      </c>
      <c r="M71" s="1"/>
      <c r="N71" s="1">
        <v>51.57</v>
      </c>
      <c r="O71" s="1"/>
      <c r="P71" s="167"/>
      <c r="Q71" s="173"/>
      <c r="R71" s="173"/>
      <c r="S71" s="167"/>
      <c r="Z71">
        <v>0</v>
      </c>
    </row>
    <row r="72" spans="1:26" ht="24.95" customHeight="1" x14ac:dyDescent="0.25">
      <c r="A72" s="171"/>
      <c r="B72" s="168" t="s">
        <v>154</v>
      </c>
      <c r="C72" s="172" t="s">
        <v>204</v>
      </c>
      <c r="D72" s="168" t="s">
        <v>205</v>
      </c>
      <c r="E72" s="168" t="s">
        <v>120</v>
      </c>
      <c r="F72" s="169">
        <v>3.7650000000000001</v>
      </c>
      <c r="G72" s="170"/>
      <c r="H72" s="170"/>
      <c r="I72" s="170">
        <f t="shared" si="12"/>
        <v>0</v>
      </c>
      <c r="J72" s="168">
        <f t="shared" si="13"/>
        <v>119.61</v>
      </c>
      <c r="K72" s="1">
        <f t="shared" si="14"/>
        <v>0</v>
      </c>
      <c r="L72" s="1">
        <f t="shared" si="15"/>
        <v>0</v>
      </c>
      <c r="M72" s="1"/>
      <c r="N72" s="1">
        <v>31.77</v>
      </c>
      <c r="O72" s="1"/>
      <c r="P72" s="167"/>
      <c r="Q72" s="173"/>
      <c r="R72" s="173"/>
      <c r="S72" s="167"/>
      <c r="Z72">
        <v>0</v>
      </c>
    </row>
    <row r="73" spans="1:26" ht="24.95" customHeight="1" x14ac:dyDescent="0.25">
      <c r="A73" s="171"/>
      <c r="B73" s="168" t="s">
        <v>154</v>
      </c>
      <c r="C73" s="172" t="s">
        <v>206</v>
      </c>
      <c r="D73" s="168" t="s">
        <v>207</v>
      </c>
      <c r="E73" s="168" t="s">
        <v>120</v>
      </c>
      <c r="F73" s="169">
        <v>66.790000000000006</v>
      </c>
      <c r="G73" s="170"/>
      <c r="H73" s="170"/>
      <c r="I73" s="170">
        <f t="shared" si="12"/>
        <v>0</v>
      </c>
      <c r="J73" s="168">
        <f t="shared" si="13"/>
        <v>2215.42</v>
      </c>
      <c r="K73" s="1">
        <f t="shared" si="14"/>
        <v>0</v>
      </c>
      <c r="L73" s="1">
        <f t="shared" si="15"/>
        <v>0</v>
      </c>
      <c r="M73" s="1"/>
      <c r="N73" s="1">
        <v>33.17</v>
      </c>
      <c r="O73" s="1"/>
      <c r="P73" s="167"/>
      <c r="Q73" s="173"/>
      <c r="R73" s="173"/>
      <c r="S73" s="167"/>
      <c r="Z73">
        <v>0</v>
      </c>
    </row>
    <row r="74" spans="1:26" ht="24.95" customHeight="1" x14ac:dyDescent="0.25">
      <c r="A74" s="171"/>
      <c r="B74" s="168" t="s">
        <v>208</v>
      </c>
      <c r="C74" s="172" t="s">
        <v>209</v>
      </c>
      <c r="D74" s="168" t="s">
        <v>210</v>
      </c>
      <c r="E74" s="168" t="s">
        <v>143</v>
      </c>
      <c r="F74" s="169">
        <v>1</v>
      </c>
      <c r="G74" s="170"/>
      <c r="H74" s="170"/>
      <c r="I74" s="170">
        <f t="shared" si="12"/>
        <v>0</v>
      </c>
      <c r="J74" s="168">
        <f t="shared" si="13"/>
        <v>20.45</v>
      </c>
      <c r="K74" s="1">
        <f t="shared" si="14"/>
        <v>0</v>
      </c>
      <c r="L74" s="1"/>
      <c r="M74" s="1">
        <f>ROUND(F74*(G74),2)</f>
        <v>0</v>
      </c>
      <c r="N74" s="1">
        <v>20.45</v>
      </c>
      <c r="O74" s="1"/>
      <c r="P74" s="167">
        <f>ROUND(F74*(R74),3)</f>
        <v>8.9999999999999993E-3</v>
      </c>
      <c r="Q74" s="173"/>
      <c r="R74" s="173">
        <v>9.1999999999999998E-3</v>
      </c>
      <c r="S74" s="167"/>
      <c r="Z74">
        <v>0</v>
      </c>
    </row>
    <row r="75" spans="1:26" ht="24.95" customHeight="1" x14ac:dyDescent="0.25">
      <c r="A75" s="171"/>
      <c r="B75" s="168" t="s">
        <v>208</v>
      </c>
      <c r="C75" s="172" t="s">
        <v>211</v>
      </c>
      <c r="D75" s="168" t="s">
        <v>212</v>
      </c>
      <c r="E75" s="168" t="s">
        <v>143</v>
      </c>
      <c r="F75" s="169">
        <v>2</v>
      </c>
      <c r="G75" s="170"/>
      <c r="H75" s="170"/>
      <c r="I75" s="170">
        <f t="shared" si="12"/>
        <v>0</v>
      </c>
      <c r="J75" s="168">
        <f t="shared" si="13"/>
        <v>42.82</v>
      </c>
      <c r="K75" s="1">
        <f t="shared" si="14"/>
        <v>0</v>
      </c>
      <c r="L75" s="1"/>
      <c r="M75" s="1">
        <f>ROUND(F75*(G75),2)</f>
        <v>0</v>
      </c>
      <c r="N75" s="1">
        <v>21.41</v>
      </c>
      <c r="O75" s="1"/>
      <c r="P75" s="167">
        <f>ROUND(F75*(R75),3)</f>
        <v>0.02</v>
      </c>
      <c r="Q75" s="173"/>
      <c r="R75" s="173">
        <v>0.01</v>
      </c>
      <c r="S75" s="167"/>
      <c r="Z75">
        <v>0</v>
      </c>
    </row>
    <row r="76" spans="1:26" ht="24.95" customHeight="1" x14ac:dyDescent="0.25">
      <c r="A76" s="171"/>
      <c r="B76" s="168" t="s">
        <v>208</v>
      </c>
      <c r="C76" s="172" t="s">
        <v>213</v>
      </c>
      <c r="D76" s="168" t="s">
        <v>214</v>
      </c>
      <c r="E76" s="168" t="s">
        <v>143</v>
      </c>
      <c r="F76" s="169">
        <v>3</v>
      </c>
      <c r="G76" s="170"/>
      <c r="H76" s="170"/>
      <c r="I76" s="170">
        <f t="shared" si="12"/>
        <v>0</v>
      </c>
      <c r="J76" s="168">
        <f t="shared" si="13"/>
        <v>64.23</v>
      </c>
      <c r="K76" s="1">
        <f t="shared" si="14"/>
        <v>0</v>
      </c>
      <c r="L76" s="1"/>
      <c r="M76" s="1">
        <f>ROUND(F76*(G76),2)</f>
        <v>0</v>
      </c>
      <c r="N76" s="1">
        <v>21.41</v>
      </c>
      <c r="O76" s="1"/>
      <c r="P76" s="167">
        <f>ROUND(F76*(R76),3)</f>
        <v>0.03</v>
      </c>
      <c r="Q76" s="173"/>
      <c r="R76" s="173">
        <v>0.01</v>
      </c>
      <c r="S76" s="167"/>
      <c r="Z76">
        <v>0</v>
      </c>
    </row>
    <row r="77" spans="1:26" ht="24.95" customHeight="1" x14ac:dyDescent="0.25">
      <c r="A77" s="171"/>
      <c r="B77" s="168" t="s">
        <v>208</v>
      </c>
      <c r="C77" s="172" t="s">
        <v>215</v>
      </c>
      <c r="D77" s="168" t="s">
        <v>216</v>
      </c>
      <c r="E77" s="168" t="s">
        <v>143</v>
      </c>
      <c r="F77" s="169">
        <v>1</v>
      </c>
      <c r="G77" s="170"/>
      <c r="H77" s="170"/>
      <c r="I77" s="170">
        <f t="shared" si="12"/>
        <v>0</v>
      </c>
      <c r="J77" s="168">
        <f t="shared" si="13"/>
        <v>42.8</v>
      </c>
      <c r="K77" s="1">
        <f t="shared" si="14"/>
        <v>0</v>
      </c>
      <c r="L77" s="1"/>
      <c r="M77" s="1">
        <f>ROUND(F77*(G77),2)</f>
        <v>0</v>
      </c>
      <c r="N77" s="1">
        <v>42.8</v>
      </c>
      <c r="O77" s="1"/>
      <c r="P77" s="167">
        <f>ROUND(F77*(R77),3)</f>
        <v>1.4999999999999999E-2</v>
      </c>
      <c r="Q77" s="173"/>
      <c r="R77" s="173">
        <v>1.4999999999999999E-2</v>
      </c>
      <c r="S77" s="167"/>
      <c r="Z77">
        <v>0</v>
      </c>
    </row>
    <row r="78" spans="1:26" x14ac:dyDescent="0.25">
      <c r="A78" s="156"/>
      <c r="B78" s="156"/>
      <c r="C78" s="156"/>
      <c r="D78" s="156" t="s">
        <v>74</v>
      </c>
      <c r="E78" s="156"/>
      <c r="F78" s="167"/>
      <c r="G78" s="159"/>
      <c r="H78" s="159">
        <f>ROUND((SUM(M58:M77))/1,2)</f>
        <v>0</v>
      </c>
      <c r="I78" s="159">
        <f>ROUND((SUM(I58:I77))/1,2)</f>
        <v>0</v>
      </c>
      <c r="J78" s="156"/>
      <c r="K78" s="156"/>
      <c r="L78" s="156">
        <f>ROUND((SUM(L58:L77))/1,2)</f>
        <v>0</v>
      </c>
      <c r="M78" s="156">
        <f>ROUND((SUM(M58:M77))/1,2)</f>
        <v>0</v>
      </c>
      <c r="N78" s="156"/>
      <c r="O78" s="156"/>
      <c r="P78" s="174">
        <f>ROUND((SUM(P58:P77))/1,2)</f>
        <v>1.62</v>
      </c>
      <c r="Q78" s="153"/>
      <c r="R78" s="153"/>
      <c r="S78" s="174">
        <f>ROUND((SUM(S58:S77))/1,2)</f>
        <v>0</v>
      </c>
      <c r="T78" s="153"/>
      <c r="U78" s="153"/>
      <c r="V78" s="153"/>
      <c r="W78" s="153"/>
      <c r="X78" s="153"/>
      <c r="Y78" s="153"/>
      <c r="Z78" s="153"/>
    </row>
    <row r="79" spans="1:26" x14ac:dyDescent="0.25">
      <c r="A79" s="1"/>
      <c r="B79" s="1"/>
      <c r="C79" s="1"/>
      <c r="D79" s="1"/>
      <c r="E79" s="1"/>
      <c r="F79" s="163"/>
      <c r="G79" s="149"/>
      <c r="H79" s="149"/>
      <c r="I79" s="149"/>
      <c r="J79" s="1"/>
      <c r="K79" s="1"/>
      <c r="L79" s="1"/>
      <c r="M79" s="1"/>
      <c r="N79" s="1"/>
      <c r="O79" s="1"/>
      <c r="P79" s="1"/>
      <c r="S79" s="1"/>
    </row>
    <row r="80" spans="1:26" x14ac:dyDescent="0.25">
      <c r="A80" s="156"/>
      <c r="B80" s="156"/>
      <c r="C80" s="156"/>
      <c r="D80" s="156" t="s">
        <v>75</v>
      </c>
      <c r="E80" s="156"/>
      <c r="F80" s="167"/>
      <c r="G80" s="157"/>
      <c r="H80" s="157"/>
      <c r="I80" s="157"/>
      <c r="J80" s="156"/>
      <c r="K80" s="156"/>
      <c r="L80" s="156"/>
      <c r="M80" s="156"/>
      <c r="N80" s="156"/>
      <c r="O80" s="156"/>
      <c r="P80" s="156"/>
      <c r="Q80" s="153"/>
      <c r="R80" s="153"/>
      <c r="S80" s="156"/>
      <c r="T80" s="153"/>
      <c r="U80" s="153"/>
      <c r="V80" s="153"/>
      <c r="W80" s="153"/>
      <c r="X80" s="153"/>
      <c r="Y80" s="153"/>
      <c r="Z80" s="153"/>
    </row>
    <row r="81" spans="1:26" ht="24.95" customHeight="1" x14ac:dyDescent="0.25">
      <c r="A81" s="171"/>
      <c r="B81" s="168" t="s">
        <v>217</v>
      </c>
      <c r="C81" s="172" t="s">
        <v>218</v>
      </c>
      <c r="D81" s="168" t="s">
        <v>219</v>
      </c>
      <c r="E81" s="168" t="s">
        <v>120</v>
      </c>
      <c r="F81" s="169">
        <v>76</v>
      </c>
      <c r="G81" s="170"/>
      <c r="H81" s="170"/>
      <c r="I81" s="170">
        <f t="shared" ref="I81:I92" si="17">ROUND(F81*(G81+H81),2)</f>
        <v>0</v>
      </c>
      <c r="J81" s="168">
        <f t="shared" ref="J81:J92" si="18">ROUND(F81*(N81),2)</f>
        <v>114</v>
      </c>
      <c r="K81" s="1">
        <f t="shared" ref="K81:K92" si="19">ROUND(F81*(O81),2)</f>
        <v>0</v>
      </c>
      <c r="L81" s="1">
        <f t="shared" ref="L81:L91" si="20">ROUND(F81*(G81),2)</f>
        <v>0</v>
      </c>
      <c r="M81" s="1"/>
      <c r="N81" s="1">
        <v>1.5</v>
      </c>
      <c r="O81" s="1"/>
      <c r="P81" s="167">
        <f>ROUND(F81*(R81),3)</f>
        <v>1.5980000000000001</v>
      </c>
      <c r="Q81" s="173"/>
      <c r="R81" s="173">
        <v>2.103E-2</v>
      </c>
      <c r="S81" s="167"/>
      <c r="Z81">
        <v>0</v>
      </c>
    </row>
    <row r="82" spans="1:26" ht="35.1" customHeight="1" x14ac:dyDescent="0.25">
      <c r="A82" s="171"/>
      <c r="B82" s="168" t="s">
        <v>217</v>
      </c>
      <c r="C82" s="172" t="s">
        <v>220</v>
      </c>
      <c r="D82" s="168" t="s">
        <v>221</v>
      </c>
      <c r="E82" s="168" t="s">
        <v>120</v>
      </c>
      <c r="F82" s="169">
        <v>76</v>
      </c>
      <c r="G82" s="170"/>
      <c r="H82" s="170"/>
      <c r="I82" s="170">
        <f t="shared" si="17"/>
        <v>0</v>
      </c>
      <c r="J82" s="168">
        <f t="shared" si="18"/>
        <v>62.32</v>
      </c>
      <c r="K82" s="1">
        <f t="shared" si="19"/>
        <v>0</v>
      </c>
      <c r="L82" s="1">
        <f t="shared" si="20"/>
        <v>0</v>
      </c>
      <c r="M82" s="1"/>
      <c r="N82" s="1">
        <v>0.82</v>
      </c>
      <c r="O82" s="1"/>
      <c r="P82" s="167"/>
      <c r="Q82" s="173"/>
      <c r="R82" s="173"/>
      <c r="S82" s="167"/>
      <c r="Z82">
        <v>0</v>
      </c>
    </row>
    <row r="83" spans="1:26" ht="24.95" customHeight="1" x14ac:dyDescent="0.25">
      <c r="A83" s="171"/>
      <c r="B83" s="168" t="s">
        <v>217</v>
      </c>
      <c r="C83" s="172" t="s">
        <v>222</v>
      </c>
      <c r="D83" s="168" t="s">
        <v>223</v>
      </c>
      <c r="E83" s="168" t="s">
        <v>120</v>
      </c>
      <c r="F83" s="169">
        <v>200.37</v>
      </c>
      <c r="G83" s="170"/>
      <c r="H83" s="170"/>
      <c r="I83" s="170">
        <f t="shared" si="17"/>
        <v>0</v>
      </c>
      <c r="J83" s="168">
        <f t="shared" si="18"/>
        <v>691.28</v>
      </c>
      <c r="K83" s="1">
        <f t="shared" si="19"/>
        <v>0</v>
      </c>
      <c r="L83" s="1">
        <f t="shared" si="20"/>
        <v>0</v>
      </c>
      <c r="M83" s="1"/>
      <c r="N83" s="1">
        <v>3.45</v>
      </c>
      <c r="O83" s="1"/>
      <c r="P83" s="167">
        <f>ROUND(F83*(R83),3)</f>
        <v>0.38500000000000001</v>
      </c>
      <c r="Q83" s="173"/>
      <c r="R83" s="173">
        <v>1.92E-3</v>
      </c>
      <c r="S83" s="167"/>
      <c r="Z83">
        <v>0</v>
      </c>
    </row>
    <row r="84" spans="1:26" ht="24.95" customHeight="1" x14ac:dyDescent="0.25">
      <c r="A84" s="171"/>
      <c r="B84" s="168" t="s">
        <v>217</v>
      </c>
      <c r="C84" s="172" t="s">
        <v>224</v>
      </c>
      <c r="D84" s="168" t="s">
        <v>225</v>
      </c>
      <c r="E84" s="168" t="s">
        <v>120</v>
      </c>
      <c r="F84" s="169">
        <v>76</v>
      </c>
      <c r="G84" s="170"/>
      <c r="H84" s="170"/>
      <c r="I84" s="170">
        <f t="shared" si="17"/>
        <v>0</v>
      </c>
      <c r="J84" s="168">
        <f t="shared" si="18"/>
        <v>110.2</v>
      </c>
      <c r="K84" s="1">
        <f t="shared" si="19"/>
        <v>0</v>
      </c>
      <c r="L84" s="1">
        <f t="shared" si="20"/>
        <v>0</v>
      </c>
      <c r="M84" s="1"/>
      <c r="N84" s="1">
        <v>1.45</v>
      </c>
      <c r="O84" s="1"/>
      <c r="P84" s="167">
        <f>ROUND(F84*(R84),3)</f>
        <v>4.0000000000000001E-3</v>
      </c>
      <c r="Q84" s="173"/>
      <c r="R84" s="173">
        <v>5.4945000000000003E-5</v>
      </c>
      <c r="S84" s="167"/>
      <c r="Z84">
        <v>0</v>
      </c>
    </row>
    <row r="85" spans="1:26" ht="24.95" customHeight="1" x14ac:dyDescent="0.25">
      <c r="A85" s="171"/>
      <c r="B85" s="168" t="s">
        <v>226</v>
      </c>
      <c r="C85" s="172" t="s">
        <v>227</v>
      </c>
      <c r="D85" s="168" t="s">
        <v>228</v>
      </c>
      <c r="E85" s="168" t="s">
        <v>120</v>
      </c>
      <c r="F85" s="169">
        <v>76</v>
      </c>
      <c r="G85" s="170"/>
      <c r="H85" s="170"/>
      <c r="I85" s="170">
        <f t="shared" si="17"/>
        <v>0</v>
      </c>
      <c r="J85" s="168">
        <f t="shared" si="18"/>
        <v>94.24</v>
      </c>
      <c r="K85" s="1">
        <f t="shared" si="19"/>
        <v>0</v>
      </c>
      <c r="L85" s="1">
        <f t="shared" si="20"/>
        <v>0</v>
      </c>
      <c r="M85" s="1"/>
      <c r="N85" s="1">
        <v>1.24</v>
      </c>
      <c r="O85" s="1"/>
      <c r="P85" s="167"/>
      <c r="Q85" s="173"/>
      <c r="R85" s="173"/>
      <c r="S85" s="167"/>
      <c r="Z85">
        <v>0</v>
      </c>
    </row>
    <row r="86" spans="1:26" ht="24.95" customHeight="1" x14ac:dyDescent="0.25">
      <c r="A86" s="171"/>
      <c r="B86" s="168" t="s">
        <v>121</v>
      </c>
      <c r="C86" s="172" t="s">
        <v>229</v>
      </c>
      <c r="D86" s="168" t="s">
        <v>230</v>
      </c>
      <c r="E86" s="168" t="s">
        <v>120</v>
      </c>
      <c r="F86" s="169">
        <v>66.790000000000006</v>
      </c>
      <c r="G86" s="170"/>
      <c r="H86" s="170"/>
      <c r="I86" s="170">
        <f t="shared" si="17"/>
        <v>0</v>
      </c>
      <c r="J86" s="168">
        <f t="shared" si="18"/>
        <v>248.46</v>
      </c>
      <c r="K86" s="1">
        <f t="shared" si="19"/>
        <v>0</v>
      </c>
      <c r="L86" s="1">
        <f t="shared" si="20"/>
        <v>0</v>
      </c>
      <c r="M86" s="1"/>
      <c r="N86" s="1">
        <v>3.7199999999999998</v>
      </c>
      <c r="O86" s="1"/>
      <c r="P86" s="167">
        <f>ROUND(F86*(R86),3)</f>
        <v>3.0000000000000001E-3</v>
      </c>
      <c r="Q86" s="173"/>
      <c r="R86" s="173">
        <v>5.0000000000000002E-5</v>
      </c>
      <c r="S86" s="167"/>
      <c r="Z86">
        <v>0</v>
      </c>
    </row>
    <row r="87" spans="1:26" ht="24.95" customHeight="1" x14ac:dyDescent="0.25">
      <c r="A87" s="171"/>
      <c r="B87" s="168" t="s">
        <v>154</v>
      </c>
      <c r="C87" s="172" t="s">
        <v>231</v>
      </c>
      <c r="D87" s="168" t="s">
        <v>232</v>
      </c>
      <c r="E87" s="168" t="s">
        <v>233</v>
      </c>
      <c r="F87" s="169">
        <v>31.12</v>
      </c>
      <c r="G87" s="170"/>
      <c r="H87" s="170"/>
      <c r="I87" s="170">
        <f t="shared" si="17"/>
        <v>0</v>
      </c>
      <c r="J87" s="168">
        <f t="shared" si="18"/>
        <v>161.19999999999999</v>
      </c>
      <c r="K87" s="1">
        <f t="shared" si="19"/>
        <v>0</v>
      </c>
      <c r="L87" s="1">
        <f t="shared" si="20"/>
        <v>0</v>
      </c>
      <c r="M87" s="1"/>
      <c r="N87" s="1">
        <v>5.18</v>
      </c>
      <c r="O87" s="1"/>
      <c r="P87" s="167"/>
      <c r="Q87" s="173"/>
      <c r="R87" s="173"/>
      <c r="S87" s="167"/>
      <c r="Z87">
        <v>0</v>
      </c>
    </row>
    <row r="88" spans="1:26" ht="24.95" customHeight="1" x14ac:dyDescent="0.25">
      <c r="A88" s="171"/>
      <c r="B88" s="168" t="s">
        <v>154</v>
      </c>
      <c r="C88" s="172" t="s">
        <v>234</v>
      </c>
      <c r="D88" s="168" t="s">
        <v>235</v>
      </c>
      <c r="E88" s="168" t="s">
        <v>104</v>
      </c>
      <c r="F88" s="169">
        <v>0.93400000000000005</v>
      </c>
      <c r="G88" s="170"/>
      <c r="H88" s="170"/>
      <c r="I88" s="170">
        <f t="shared" si="17"/>
        <v>0</v>
      </c>
      <c r="J88" s="168">
        <f t="shared" si="18"/>
        <v>89.32</v>
      </c>
      <c r="K88" s="1">
        <f t="shared" si="19"/>
        <v>0</v>
      </c>
      <c r="L88" s="1">
        <f t="shared" si="20"/>
        <v>0</v>
      </c>
      <c r="M88" s="1"/>
      <c r="N88" s="1">
        <v>95.63</v>
      </c>
      <c r="O88" s="1"/>
      <c r="P88" s="167"/>
      <c r="Q88" s="173"/>
      <c r="R88" s="173"/>
      <c r="S88" s="167"/>
      <c r="Z88">
        <v>0</v>
      </c>
    </row>
    <row r="89" spans="1:26" ht="24.95" customHeight="1" x14ac:dyDescent="0.25">
      <c r="A89" s="171"/>
      <c r="B89" s="168" t="s">
        <v>154</v>
      </c>
      <c r="C89" s="172" t="s">
        <v>236</v>
      </c>
      <c r="D89" s="168" t="s">
        <v>237</v>
      </c>
      <c r="E89" s="168" t="s">
        <v>233</v>
      </c>
      <c r="F89" s="169">
        <v>28.55</v>
      </c>
      <c r="G89" s="170"/>
      <c r="H89" s="170"/>
      <c r="I89" s="170">
        <f t="shared" si="17"/>
        <v>0</v>
      </c>
      <c r="J89" s="168">
        <f t="shared" si="18"/>
        <v>277.22000000000003</v>
      </c>
      <c r="K89" s="1">
        <f t="shared" si="19"/>
        <v>0</v>
      </c>
      <c r="L89" s="1">
        <f t="shared" si="20"/>
        <v>0</v>
      </c>
      <c r="M89" s="1"/>
      <c r="N89" s="1">
        <v>9.7100000000000009</v>
      </c>
      <c r="O89" s="1"/>
      <c r="P89" s="167"/>
      <c r="Q89" s="173"/>
      <c r="R89" s="173"/>
      <c r="S89" s="167"/>
      <c r="Z89">
        <v>0</v>
      </c>
    </row>
    <row r="90" spans="1:26" ht="24.95" customHeight="1" x14ac:dyDescent="0.25">
      <c r="A90" s="171"/>
      <c r="B90" s="168" t="s">
        <v>154</v>
      </c>
      <c r="C90" s="172" t="s">
        <v>238</v>
      </c>
      <c r="D90" s="168" t="s">
        <v>239</v>
      </c>
      <c r="E90" s="168" t="s">
        <v>233</v>
      </c>
      <c r="F90" s="169">
        <v>35.659999999999997</v>
      </c>
      <c r="G90" s="170"/>
      <c r="H90" s="170"/>
      <c r="I90" s="170">
        <f t="shared" si="17"/>
        <v>0</v>
      </c>
      <c r="J90" s="168">
        <f t="shared" si="18"/>
        <v>129.44999999999999</v>
      </c>
      <c r="K90" s="1">
        <f t="shared" si="19"/>
        <v>0</v>
      </c>
      <c r="L90" s="1">
        <f t="shared" si="20"/>
        <v>0</v>
      </c>
      <c r="M90" s="1"/>
      <c r="N90" s="1">
        <v>3.63</v>
      </c>
      <c r="O90" s="1"/>
      <c r="P90" s="167"/>
      <c r="Q90" s="173"/>
      <c r="R90" s="173"/>
      <c r="S90" s="167"/>
      <c r="Z90">
        <v>0</v>
      </c>
    </row>
    <row r="91" spans="1:26" ht="24.95" customHeight="1" x14ac:dyDescent="0.25">
      <c r="A91" s="171"/>
      <c r="B91" s="168" t="s">
        <v>154</v>
      </c>
      <c r="C91" s="172" t="s">
        <v>240</v>
      </c>
      <c r="D91" s="168" t="s">
        <v>241</v>
      </c>
      <c r="E91" s="168" t="s">
        <v>143</v>
      </c>
      <c r="F91" s="169">
        <v>1</v>
      </c>
      <c r="G91" s="170"/>
      <c r="H91" s="170"/>
      <c r="I91" s="170">
        <f t="shared" si="17"/>
        <v>0</v>
      </c>
      <c r="J91" s="168">
        <f t="shared" si="18"/>
        <v>154</v>
      </c>
      <c r="K91" s="1">
        <f t="shared" si="19"/>
        <v>0</v>
      </c>
      <c r="L91" s="1">
        <f t="shared" si="20"/>
        <v>0</v>
      </c>
      <c r="M91" s="1"/>
      <c r="N91" s="1">
        <v>154</v>
      </c>
      <c r="O91" s="1"/>
      <c r="P91" s="167"/>
      <c r="Q91" s="173"/>
      <c r="R91" s="173"/>
      <c r="S91" s="167"/>
      <c r="Z91">
        <v>0</v>
      </c>
    </row>
    <row r="92" spans="1:26" ht="24.95" customHeight="1" x14ac:dyDescent="0.25">
      <c r="A92" s="171"/>
      <c r="B92" s="168" t="s">
        <v>175</v>
      </c>
      <c r="C92" s="172" t="s">
        <v>242</v>
      </c>
      <c r="D92" s="168" t="s">
        <v>243</v>
      </c>
      <c r="E92" s="168" t="s">
        <v>143</v>
      </c>
      <c r="F92" s="169">
        <v>31.431000000000001</v>
      </c>
      <c r="G92" s="170"/>
      <c r="H92" s="170"/>
      <c r="I92" s="170">
        <f t="shared" si="17"/>
        <v>0</v>
      </c>
      <c r="J92" s="168">
        <f t="shared" si="18"/>
        <v>76.69</v>
      </c>
      <c r="K92" s="1">
        <f t="shared" si="19"/>
        <v>0</v>
      </c>
      <c r="L92" s="1"/>
      <c r="M92" s="1">
        <f>ROUND(F92*(G92),2)</f>
        <v>0</v>
      </c>
      <c r="N92" s="1">
        <v>2.44</v>
      </c>
      <c r="O92" s="1"/>
      <c r="P92" s="167">
        <f>ROUND(F92*(R92),3)</f>
        <v>0.72299999999999998</v>
      </c>
      <c r="Q92" s="173"/>
      <c r="R92" s="173">
        <v>2.3E-2</v>
      </c>
      <c r="S92" s="167"/>
      <c r="Z92">
        <v>0</v>
      </c>
    </row>
    <row r="93" spans="1:26" x14ac:dyDescent="0.25">
      <c r="A93" s="156"/>
      <c r="B93" s="156"/>
      <c r="C93" s="156"/>
      <c r="D93" s="156" t="s">
        <v>75</v>
      </c>
      <c r="E93" s="156"/>
      <c r="F93" s="167"/>
      <c r="G93" s="159"/>
      <c r="H93" s="159">
        <f>ROUND((SUM(M80:M92))/1,2)</f>
        <v>0</v>
      </c>
      <c r="I93" s="159">
        <f>ROUND((SUM(I80:I92))/1,2)</f>
        <v>0</v>
      </c>
      <c r="J93" s="156"/>
      <c r="K93" s="156"/>
      <c r="L93" s="156">
        <f>ROUND((SUM(L80:L92))/1,2)</f>
        <v>0</v>
      </c>
      <c r="M93" s="156">
        <f>ROUND((SUM(M80:M92))/1,2)</f>
        <v>0</v>
      </c>
      <c r="N93" s="156"/>
      <c r="O93" s="156"/>
      <c r="P93" s="174">
        <f>ROUND((SUM(P80:P92))/1,2)</f>
        <v>2.71</v>
      </c>
      <c r="Q93" s="153"/>
      <c r="R93" s="153"/>
      <c r="S93" s="174">
        <f>ROUND((SUM(S80:S92))/1,2)</f>
        <v>0</v>
      </c>
      <c r="T93" s="153"/>
      <c r="U93" s="153"/>
      <c r="V93" s="153"/>
      <c r="W93" s="153"/>
      <c r="X93" s="153"/>
      <c r="Y93" s="153"/>
      <c r="Z93" s="153"/>
    </row>
    <row r="94" spans="1:26" x14ac:dyDescent="0.25">
      <c r="A94" s="1"/>
      <c r="B94" s="1"/>
      <c r="C94" s="1"/>
      <c r="D94" s="1"/>
      <c r="E94" s="1"/>
      <c r="F94" s="163"/>
      <c r="G94" s="149"/>
      <c r="H94" s="149"/>
      <c r="I94" s="149"/>
      <c r="J94" s="1"/>
      <c r="K94" s="1"/>
      <c r="L94" s="1"/>
      <c r="M94" s="1"/>
      <c r="N94" s="1"/>
      <c r="O94" s="1"/>
      <c r="P94" s="1"/>
      <c r="S94" s="1"/>
    </row>
    <row r="95" spans="1:26" x14ac:dyDescent="0.25">
      <c r="A95" s="156"/>
      <c r="B95" s="156"/>
      <c r="C95" s="156"/>
      <c r="D95" s="156" t="s">
        <v>76</v>
      </c>
      <c r="E95" s="156"/>
      <c r="F95" s="167"/>
      <c r="G95" s="157"/>
      <c r="H95" s="157"/>
      <c r="I95" s="157"/>
      <c r="J95" s="156"/>
      <c r="K95" s="156"/>
      <c r="L95" s="156"/>
      <c r="M95" s="156"/>
      <c r="N95" s="156"/>
      <c r="O95" s="156"/>
      <c r="P95" s="156"/>
      <c r="Q95" s="153"/>
      <c r="R95" s="153"/>
      <c r="S95" s="156"/>
      <c r="T95" s="153"/>
      <c r="U95" s="153"/>
      <c r="V95" s="153"/>
      <c r="W95" s="153"/>
      <c r="X95" s="153"/>
      <c r="Y95" s="153"/>
      <c r="Z95" s="153"/>
    </row>
    <row r="96" spans="1:26" ht="24.95" customHeight="1" x14ac:dyDescent="0.25">
      <c r="A96" s="171"/>
      <c r="B96" s="168" t="s">
        <v>121</v>
      </c>
      <c r="C96" s="172" t="s">
        <v>244</v>
      </c>
      <c r="D96" s="168" t="s">
        <v>245</v>
      </c>
      <c r="E96" s="168" t="s">
        <v>165</v>
      </c>
      <c r="F96" s="169">
        <v>149.542</v>
      </c>
      <c r="G96" s="170"/>
      <c r="H96" s="170"/>
      <c r="I96" s="170">
        <f>ROUND(F96*(G96+H96),2)</f>
        <v>0</v>
      </c>
      <c r="J96" s="168">
        <f>ROUND(F96*(N96),2)</f>
        <v>1697.3</v>
      </c>
      <c r="K96" s="1">
        <f>ROUND(F96*(O96),2)</f>
        <v>0</v>
      </c>
      <c r="L96" s="1">
        <f>ROUND(F96*(G96),2)</f>
        <v>0</v>
      </c>
      <c r="M96" s="1"/>
      <c r="N96" s="1">
        <v>11.35</v>
      </c>
      <c r="O96" s="1"/>
      <c r="P96" s="167"/>
      <c r="Q96" s="173"/>
      <c r="R96" s="173"/>
      <c r="S96" s="167"/>
      <c r="Z96">
        <v>0</v>
      </c>
    </row>
    <row r="97" spans="1:26" x14ac:dyDescent="0.25">
      <c r="A97" s="156"/>
      <c r="B97" s="156"/>
      <c r="C97" s="156"/>
      <c r="D97" s="156" t="s">
        <v>76</v>
      </c>
      <c r="E97" s="156"/>
      <c r="F97" s="167"/>
      <c r="G97" s="159"/>
      <c r="H97" s="159">
        <f>ROUND((SUM(M95:M96))/1,2)</f>
        <v>0</v>
      </c>
      <c r="I97" s="159">
        <f>ROUND((SUM(I95:I96))/1,2)</f>
        <v>0</v>
      </c>
      <c r="J97" s="156"/>
      <c r="K97" s="156"/>
      <c r="L97" s="156">
        <f>ROUND((SUM(L95:L96))/1,2)</f>
        <v>0</v>
      </c>
      <c r="M97" s="156">
        <f>ROUND((SUM(M95:M96))/1,2)</f>
        <v>0</v>
      </c>
      <c r="N97" s="156"/>
      <c r="O97" s="156"/>
      <c r="P97" s="174">
        <f>ROUND((SUM(P95:P96))/1,2)</f>
        <v>0</v>
      </c>
      <c r="Q97" s="153"/>
      <c r="R97" s="153"/>
      <c r="S97" s="174">
        <f>ROUND((SUM(S95:S96))/1,2)</f>
        <v>0</v>
      </c>
      <c r="T97" s="153"/>
      <c r="U97" s="153"/>
      <c r="V97" s="153"/>
      <c r="W97" s="153"/>
      <c r="X97" s="153"/>
      <c r="Y97" s="153"/>
      <c r="Z97" s="153"/>
    </row>
    <row r="98" spans="1:26" x14ac:dyDescent="0.25">
      <c r="A98" s="1"/>
      <c r="B98" s="1"/>
      <c r="C98" s="1"/>
      <c r="D98" s="1"/>
      <c r="E98" s="1"/>
      <c r="F98" s="163"/>
      <c r="G98" s="149"/>
      <c r="H98" s="149"/>
      <c r="I98" s="149"/>
      <c r="J98" s="1"/>
      <c r="K98" s="1"/>
      <c r="L98" s="1"/>
      <c r="M98" s="1"/>
      <c r="N98" s="1"/>
      <c r="O98" s="1"/>
      <c r="P98" s="1"/>
      <c r="S98" s="1"/>
    </row>
    <row r="99" spans="1:26" x14ac:dyDescent="0.25">
      <c r="A99" s="156"/>
      <c r="B99" s="156"/>
      <c r="C99" s="156"/>
      <c r="D99" s="2" t="s">
        <v>68</v>
      </c>
      <c r="E99" s="156"/>
      <c r="F99" s="167"/>
      <c r="G99" s="159"/>
      <c r="H99" s="159">
        <f>ROUND((SUM(M9:M98))/2,2)</f>
        <v>0</v>
      </c>
      <c r="I99" s="159">
        <f>ROUND((SUM(I9:I98))/2,2)</f>
        <v>0</v>
      </c>
      <c r="J99" s="157"/>
      <c r="K99" s="156"/>
      <c r="L99" s="157">
        <f>ROUND((SUM(L9:L98))/2,2)</f>
        <v>0</v>
      </c>
      <c r="M99" s="157">
        <f>ROUND((SUM(M9:M98))/2,2)</f>
        <v>0</v>
      </c>
      <c r="N99" s="156"/>
      <c r="O99" s="156"/>
      <c r="P99" s="174">
        <f>ROUND((SUM(P9:P98))/2,2)</f>
        <v>101.15</v>
      </c>
      <c r="S99" s="174">
        <f>ROUND((SUM(S9:S98))/2,2)</f>
        <v>0</v>
      </c>
    </row>
    <row r="100" spans="1:26" x14ac:dyDescent="0.25">
      <c r="A100" s="1"/>
      <c r="B100" s="1"/>
      <c r="C100" s="1"/>
      <c r="D100" s="1"/>
      <c r="E100" s="1"/>
      <c r="F100" s="163"/>
      <c r="G100" s="149"/>
      <c r="H100" s="149"/>
      <c r="I100" s="149"/>
      <c r="J100" s="1"/>
      <c r="K100" s="1"/>
      <c r="L100" s="1"/>
      <c r="M100" s="1"/>
      <c r="N100" s="1"/>
      <c r="O100" s="1"/>
      <c r="P100" s="1"/>
      <c r="S100" s="1"/>
    </row>
    <row r="101" spans="1:26" x14ac:dyDescent="0.25">
      <c r="A101" s="156"/>
      <c r="B101" s="156"/>
      <c r="C101" s="156"/>
      <c r="D101" s="2" t="s">
        <v>77</v>
      </c>
      <c r="E101" s="156"/>
      <c r="F101" s="167"/>
      <c r="G101" s="157"/>
      <c r="H101" s="157"/>
      <c r="I101" s="157"/>
      <c r="J101" s="156"/>
      <c r="K101" s="156"/>
      <c r="L101" s="156"/>
      <c r="M101" s="156"/>
      <c r="N101" s="156"/>
      <c r="O101" s="156"/>
      <c r="P101" s="156"/>
      <c r="Q101" s="153"/>
      <c r="R101" s="153"/>
      <c r="S101" s="156"/>
      <c r="T101" s="153"/>
      <c r="U101" s="153"/>
      <c r="V101" s="153"/>
      <c r="W101" s="153"/>
      <c r="X101" s="153"/>
      <c r="Y101" s="153"/>
      <c r="Z101" s="153"/>
    </row>
    <row r="102" spans="1:26" x14ac:dyDescent="0.25">
      <c r="A102" s="156"/>
      <c r="B102" s="156"/>
      <c r="C102" s="156"/>
      <c r="D102" s="156" t="s">
        <v>78</v>
      </c>
      <c r="E102" s="156"/>
      <c r="F102" s="167"/>
      <c r="G102" s="157"/>
      <c r="H102" s="157"/>
      <c r="I102" s="157"/>
      <c r="J102" s="156"/>
      <c r="K102" s="156"/>
      <c r="L102" s="156"/>
      <c r="M102" s="156"/>
      <c r="N102" s="156"/>
      <c r="O102" s="156"/>
      <c r="P102" s="156"/>
      <c r="Q102" s="153"/>
      <c r="R102" s="153"/>
      <c r="S102" s="156"/>
      <c r="T102" s="153"/>
      <c r="U102" s="153"/>
      <c r="V102" s="153"/>
      <c r="W102" s="153"/>
      <c r="X102" s="153"/>
      <c r="Y102" s="153"/>
      <c r="Z102" s="153"/>
    </row>
    <row r="103" spans="1:26" ht="24.95" customHeight="1" x14ac:dyDescent="0.25">
      <c r="A103" s="171"/>
      <c r="B103" s="168" t="s">
        <v>246</v>
      </c>
      <c r="C103" s="172" t="s">
        <v>247</v>
      </c>
      <c r="D103" s="168" t="s">
        <v>248</v>
      </c>
      <c r="E103" s="168" t="s">
        <v>120</v>
      </c>
      <c r="F103" s="169">
        <v>88</v>
      </c>
      <c r="G103" s="170"/>
      <c r="H103" s="170"/>
      <c r="I103" s="170">
        <f t="shared" ref="I103:I109" si="21">ROUND(F103*(G103+H103),2)</f>
        <v>0</v>
      </c>
      <c r="J103" s="168">
        <f t="shared" ref="J103:J109" si="22">ROUND(F103*(N103),2)</f>
        <v>16.72</v>
      </c>
      <c r="K103" s="1">
        <f t="shared" ref="K103:K109" si="23">ROUND(F103*(O103),2)</f>
        <v>0</v>
      </c>
      <c r="L103" s="1">
        <f>ROUND(F103*(G103),2)</f>
        <v>0</v>
      </c>
      <c r="M103" s="1"/>
      <c r="N103" s="1">
        <v>0.19</v>
      </c>
      <c r="O103" s="1"/>
      <c r="P103" s="167"/>
      <c r="Q103" s="173"/>
      <c r="R103" s="173"/>
      <c r="S103" s="167"/>
      <c r="Z103">
        <v>0</v>
      </c>
    </row>
    <row r="104" spans="1:26" ht="24.95" customHeight="1" x14ac:dyDescent="0.25">
      <c r="A104" s="171"/>
      <c r="B104" s="168" t="s">
        <v>246</v>
      </c>
      <c r="C104" s="172" t="s">
        <v>249</v>
      </c>
      <c r="D104" s="168" t="s">
        <v>250</v>
      </c>
      <c r="E104" s="168" t="s">
        <v>120</v>
      </c>
      <c r="F104" s="169">
        <v>176</v>
      </c>
      <c r="G104" s="170"/>
      <c r="H104" s="170"/>
      <c r="I104" s="170">
        <f t="shared" si="21"/>
        <v>0</v>
      </c>
      <c r="J104" s="168">
        <f t="shared" si="22"/>
        <v>612.48</v>
      </c>
      <c r="K104" s="1">
        <f t="shared" si="23"/>
        <v>0</v>
      </c>
      <c r="L104" s="1">
        <f>ROUND(F104*(G104),2)</f>
        <v>0</v>
      </c>
      <c r="M104" s="1"/>
      <c r="N104" s="1">
        <v>3.48</v>
      </c>
      <c r="O104" s="1"/>
      <c r="P104" s="167">
        <f>ROUND(F104*(R104),3)</f>
        <v>9.5000000000000001E-2</v>
      </c>
      <c r="Q104" s="173"/>
      <c r="R104" s="173">
        <v>5.4000000000000001E-4</v>
      </c>
      <c r="S104" s="167"/>
      <c r="Z104">
        <v>0</v>
      </c>
    </row>
    <row r="105" spans="1:26" ht="24.95" customHeight="1" x14ac:dyDescent="0.25">
      <c r="A105" s="171"/>
      <c r="B105" s="168" t="s">
        <v>246</v>
      </c>
      <c r="C105" s="172" t="s">
        <v>251</v>
      </c>
      <c r="D105" s="168" t="s">
        <v>252</v>
      </c>
      <c r="E105" s="168" t="s">
        <v>253</v>
      </c>
      <c r="F105" s="169">
        <v>2.5499999999999998</v>
      </c>
      <c r="G105" s="175"/>
      <c r="H105" s="175"/>
      <c r="I105" s="175">
        <f t="shared" si="21"/>
        <v>0</v>
      </c>
      <c r="J105" s="168">
        <f t="shared" si="22"/>
        <v>31.7</v>
      </c>
      <c r="K105" s="1">
        <f t="shared" si="23"/>
        <v>0</v>
      </c>
      <c r="L105" s="1">
        <f>ROUND(F105*(G105),2)</f>
        <v>0</v>
      </c>
      <c r="M105" s="1"/>
      <c r="N105" s="1">
        <v>12.43</v>
      </c>
      <c r="O105" s="1"/>
      <c r="P105" s="167"/>
      <c r="Q105" s="173"/>
      <c r="R105" s="173"/>
      <c r="S105" s="167"/>
      <c r="Z105">
        <v>0</v>
      </c>
    </row>
    <row r="106" spans="1:26" ht="24.95" customHeight="1" x14ac:dyDescent="0.25">
      <c r="A106" s="171"/>
      <c r="B106" s="168" t="s">
        <v>154</v>
      </c>
      <c r="C106" s="172" t="s">
        <v>254</v>
      </c>
      <c r="D106" s="168" t="s">
        <v>255</v>
      </c>
      <c r="E106" s="168" t="s">
        <v>120</v>
      </c>
      <c r="F106" s="169">
        <v>7.52</v>
      </c>
      <c r="G106" s="170"/>
      <c r="H106" s="170"/>
      <c r="I106" s="170">
        <f t="shared" si="21"/>
        <v>0</v>
      </c>
      <c r="J106" s="168">
        <f t="shared" si="22"/>
        <v>20.079999999999998</v>
      </c>
      <c r="K106" s="1">
        <f t="shared" si="23"/>
        <v>0</v>
      </c>
      <c r="L106" s="1">
        <f>ROUND(F106*(G106),2)</f>
        <v>0</v>
      </c>
      <c r="M106" s="1"/>
      <c r="N106" s="1">
        <v>2.67</v>
      </c>
      <c r="O106" s="1"/>
      <c r="P106" s="167"/>
      <c r="Q106" s="173"/>
      <c r="R106" s="173"/>
      <c r="S106" s="167"/>
      <c r="Z106">
        <v>0</v>
      </c>
    </row>
    <row r="107" spans="1:26" ht="24.95" customHeight="1" x14ac:dyDescent="0.25">
      <c r="A107" s="171"/>
      <c r="B107" s="168" t="s">
        <v>256</v>
      </c>
      <c r="C107" s="172" t="s">
        <v>257</v>
      </c>
      <c r="D107" s="168" t="s">
        <v>258</v>
      </c>
      <c r="E107" s="168" t="s">
        <v>165</v>
      </c>
      <c r="F107" s="169">
        <v>2.5999999999999999E-2</v>
      </c>
      <c r="G107" s="170"/>
      <c r="H107" s="170"/>
      <c r="I107" s="170">
        <f t="shared" si="21"/>
        <v>0</v>
      </c>
      <c r="J107" s="168">
        <f t="shared" si="22"/>
        <v>50.43</v>
      </c>
      <c r="K107" s="1">
        <f t="shared" si="23"/>
        <v>0</v>
      </c>
      <c r="L107" s="1"/>
      <c r="M107" s="1">
        <f>ROUND(F107*(G107),2)</f>
        <v>0</v>
      </c>
      <c r="N107" s="1">
        <v>1939.78</v>
      </c>
      <c r="O107" s="1"/>
      <c r="P107" s="167">
        <f>ROUND(F107*(R107),3)</f>
        <v>2.5999999999999999E-2</v>
      </c>
      <c r="Q107" s="173"/>
      <c r="R107" s="173">
        <v>1</v>
      </c>
      <c r="S107" s="167"/>
      <c r="Z107">
        <v>0</v>
      </c>
    </row>
    <row r="108" spans="1:26" ht="24.95" customHeight="1" x14ac:dyDescent="0.25">
      <c r="A108" s="171"/>
      <c r="B108" s="168" t="s">
        <v>138</v>
      </c>
      <c r="C108" s="172" t="s">
        <v>259</v>
      </c>
      <c r="D108" s="168" t="s">
        <v>260</v>
      </c>
      <c r="E108" s="168" t="s">
        <v>120</v>
      </c>
      <c r="F108" s="169">
        <v>202.4</v>
      </c>
      <c r="G108" s="170"/>
      <c r="H108" s="170"/>
      <c r="I108" s="170">
        <f t="shared" si="21"/>
        <v>0</v>
      </c>
      <c r="J108" s="168">
        <f t="shared" si="22"/>
        <v>593.03</v>
      </c>
      <c r="K108" s="1">
        <f t="shared" si="23"/>
        <v>0</v>
      </c>
      <c r="L108" s="1"/>
      <c r="M108" s="1">
        <f>ROUND(F108*(G108),2)</f>
        <v>0</v>
      </c>
      <c r="N108" s="1">
        <v>2.93</v>
      </c>
      <c r="O108" s="1"/>
      <c r="P108" s="167">
        <f>ROUND(F108*(R108),3)</f>
        <v>0.86</v>
      </c>
      <c r="Q108" s="173"/>
      <c r="R108" s="173">
        <v>4.2500000000000003E-3</v>
      </c>
      <c r="S108" s="167"/>
      <c r="Z108">
        <v>0</v>
      </c>
    </row>
    <row r="109" spans="1:26" ht="35.1" customHeight="1" x14ac:dyDescent="0.25">
      <c r="A109" s="171"/>
      <c r="B109" s="168" t="s">
        <v>138</v>
      </c>
      <c r="C109" s="172" t="s">
        <v>261</v>
      </c>
      <c r="D109" s="168" t="s">
        <v>262</v>
      </c>
      <c r="E109" s="168" t="s">
        <v>120</v>
      </c>
      <c r="F109" s="169">
        <v>8.6479999999999997</v>
      </c>
      <c r="G109" s="170"/>
      <c r="H109" s="170"/>
      <c r="I109" s="170">
        <f t="shared" si="21"/>
        <v>0</v>
      </c>
      <c r="J109" s="168">
        <f t="shared" si="22"/>
        <v>17.64</v>
      </c>
      <c r="K109" s="1">
        <f t="shared" si="23"/>
        <v>0</v>
      </c>
      <c r="L109" s="1"/>
      <c r="M109" s="1">
        <f>ROUND(F109*(G109),2)</f>
        <v>0</v>
      </c>
      <c r="N109" s="1">
        <v>2.04</v>
      </c>
      <c r="O109" s="1"/>
      <c r="P109" s="167">
        <f>ROUND(F109*(R109),3)</f>
        <v>1.2999999999999999E-2</v>
      </c>
      <c r="Q109" s="173"/>
      <c r="R109" s="173">
        <v>1.5E-3</v>
      </c>
      <c r="S109" s="167"/>
      <c r="Z109">
        <v>0</v>
      </c>
    </row>
    <row r="110" spans="1:26" x14ac:dyDescent="0.25">
      <c r="A110" s="156"/>
      <c r="B110" s="156"/>
      <c r="C110" s="156"/>
      <c r="D110" s="156" t="s">
        <v>78</v>
      </c>
      <c r="E110" s="156"/>
      <c r="F110" s="167"/>
      <c r="G110" s="159"/>
      <c r="H110" s="159">
        <f>ROUND((SUM(M102:M109))/1,2)</f>
        <v>0</v>
      </c>
      <c r="I110" s="159">
        <f>ROUND((SUM(I102:I109))/1,2)</f>
        <v>0</v>
      </c>
      <c r="J110" s="156"/>
      <c r="K110" s="156"/>
      <c r="L110" s="156">
        <f>ROUND((SUM(L102:L109))/1,2)</f>
        <v>0</v>
      </c>
      <c r="M110" s="156">
        <f>ROUND((SUM(M102:M109))/1,2)</f>
        <v>0</v>
      </c>
      <c r="N110" s="156"/>
      <c r="O110" s="156"/>
      <c r="P110" s="174">
        <f>ROUND((SUM(P102:P109))/1,2)</f>
        <v>0.99</v>
      </c>
      <c r="Q110" s="153"/>
      <c r="R110" s="153"/>
      <c r="S110" s="174">
        <f>ROUND((SUM(S102:S109))/1,2)</f>
        <v>0</v>
      </c>
      <c r="T110" s="153"/>
      <c r="U110" s="153"/>
      <c r="V110" s="153"/>
      <c r="W110" s="153"/>
      <c r="X110" s="153"/>
      <c r="Y110" s="153"/>
      <c r="Z110" s="153"/>
    </row>
    <row r="111" spans="1:26" x14ac:dyDescent="0.25">
      <c r="A111" s="1"/>
      <c r="B111" s="1"/>
      <c r="C111" s="1"/>
      <c r="D111" s="1"/>
      <c r="E111" s="1"/>
      <c r="F111" s="163"/>
      <c r="G111" s="149"/>
      <c r="H111" s="149"/>
      <c r="I111" s="149"/>
      <c r="J111" s="1"/>
      <c r="K111" s="1"/>
      <c r="L111" s="1"/>
      <c r="M111" s="1"/>
      <c r="N111" s="1"/>
      <c r="O111" s="1"/>
      <c r="P111" s="1"/>
      <c r="S111" s="1"/>
    </row>
    <row r="112" spans="1:26" x14ac:dyDescent="0.25">
      <c r="A112" s="156"/>
      <c r="B112" s="156"/>
      <c r="C112" s="156"/>
      <c r="D112" s="156" t="s">
        <v>79</v>
      </c>
      <c r="E112" s="156"/>
      <c r="F112" s="167"/>
      <c r="G112" s="157"/>
      <c r="H112" s="157"/>
      <c r="I112" s="157"/>
      <c r="J112" s="156"/>
      <c r="K112" s="156"/>
      <c r="L112" s="156"/>
      <c r="M112" s="156"/>
      <c r="N112" s="156"/>
      <c r="O112" s="156"/>
      <c r="P112" s="156"/>
      <c r="Q112" s="153"/>
      <c r="R112" s="153"/>
      <c r="S112" s="156"/>
      <c r="T112" s="153"/>
      <c r="U112" s="153"/>
      <c r="V112" s="153"/>
      <c r="W112" s="153"/>
      <c r="X112" s="153"/>
      <c r="Y112" s="153"/>
      <c r="Z112" s="153"/>
    </row>
    <row r="113" spans="1:26" ht="24.95" customHeight="1" x14ac:dyDescent="0.25">
      <c r="A113" s="171"/>
      <c r="B113" s="168" t="s">
        <v>263</v>
      </c>
      <c r="C113" s="172" t="s">
        <v>264</v>
      </c>
      <c r="D113" s="168" t="s">
        <v>265</v>
      </c>
      <c r="E113" s="168" t="s">
        <v>233</v>
      </c>
      <c r="F113" s="169">
        <v>27.43</v>
      </c>
      <c r="G113" s="170"/>
      <c r="H113" s="170"/>
      <c r="I113" s="170">
        <f t="shared" ref="I113:I138" si="24">ROUND(F113*(G113+H113),2)</f>
        <v>0</v>
      </c>
      <c r="J113" s="168">
        <f t="shared" ref="J113:J138" si="25">ROUND(F113*(N113),2)</f>
        <v>255.92</v>
      </c>
      <c r="K113" s="1">
        <f t="shared" ref="K113:K138" si="26">ROUND(F113*(O113),2)</f>
        <v>0</v>
      </c>
      <c r="L113" s="1">
        <f t="shared" ref="L113:L126" si="27">ROUND(F113*(G113),2)</f>
        <v>0</v>
      </c>
      <c r="M113" s="1"/>
      <c r="N113" s="1">
        <v>9.33</v>
      </c>
      <c r="O113" s="1"/>
      <c r="P113" s="167">
        <f t="shared" ref="P113:P118" si="28">ROUND(F113*(R113),3)</f>
        <v>2E-3</v>
      </c>
      <c r="Q113" s="173"/>
      <c r="R113" s="173">
        <v>9.0000000000000006E-5</v>
      </c>
      <c r="S113" s="167"/>
      <c r="Z113">
        <v>0</v>
      </c>
    </row>
    <row r="114" spans="1:26" ht="24.95" customHeight="1" x14ac:dyDescent="0.25">
      <c r="A114" s="171"/>
      <c r="B114" s="168" t="s">
        <v>263</v>
      </c>
      <c r="C114" s="172" t="s">
        <v>266</v>
      </c>
      <c r="D114" s="168" t="s">
        <v>267</v>
      </c>
      <c r="E114" s="168" t="s">
        <v>233</v>
      </c>
      <c r="F114" s="169">
        <v>12.37</v>
      </c>
      <c r="G114" s="170"/>
      <c r="H114" s="170"/>
      <c r="I114" s="170">
        <f t="shared" si="24"/>
        <v>0</v>
      </c>
      <c r="J114" s="168">
        <f t="shared" si="25"/>
        <v>150.66999999999999</v>
      </c>
      <c r="K114" s="1">
        <f t="shared" si="26"/>
        <v>0</v>
      </c>
      <c r="L114" s="1">
        <f t="shared" si="27"/>
        <v>0</v>
      </c>
      <c r="M114" s="1"/>
      <c r="N114" s="1">
        <v>12.18</v>
      </c>
      <c r="O114" s="1"/>
      <c r="P114" s="167">
        <f t="shared" si="28"/>
        <v>1E-3</v>
      </c>
      <c r="Q114" s="173"/>
      <c r="R114" s="173">
        <v>1.1E-4</v>
      </c>
      <c r="S114" s="167"/>
      <c r="Z114">
        <v>0</v>
      </c>
    </row>
    <row r="115" spans="1:26" ht="24.95" customHeight="1" x14ac:dyDescent="0.25">
      <c r="A115" s="171"/>
      <c r="B115" s="168" t="s">
        <v>263</v>
      </c>
      <c r="C115" s="172" t="s">
        <v>268</v>
      </c>
      <c r="D115" s="168" t="s">
        <v>269</v>
      </c>
      <c r="E115" s="168" t="s">
        <v>233</v>
      </c>
      <c r="F115" s="169">
        <v>14.93</v>
      </c>
      <c r="G115" s="170"/>
      <c r="H115" s="170"/>
      <c r="I115" s="170">
        <f t="shared" si="24"/>
        <v>0</v>
      </c>
      <c r="J115" s="168">
        <f t="shared" si="25"/>
        <v>223.8</v>
      </c>
      <c r="K115" s="1">
        <f t="shared" si="26"/>
        <v>0</v>
      </c>
      <c r="L115" s="1">
        <f t="shared" si="27"/>
        <v>0</v>
      </c>
      <c r="M115" s="1"/>
      <c r="N115" s="1">
        <v>14.99</v>
      </c>
      <c r="O115" s="1"/>
      <c r="P115" s="167">
        <f t="shared" si="28"/>
        <v>2E-3</v>
      </c>
      <c r="Q115" s="173"/>
      <c r="R115" s="173">
        <v>1.6000000000000001E-4</v>
      </c>
      <c r="S115" s="167"/>
      <c r="Z115">
        <v>0</v>
      </c>
    </row>
    <row r="116" spans="1:26" ht="24.95" customHeight="1" x14ac:dyDescent="0.25">
      <c r="A116" s="171"/>
      <c r="B116" s="168" t="s">
        <v>263</v>
      </c>
      <c r="C116" s="172" t="s">
        <v>270</v>
      </c>
      <c r="D116" s="168" t="s">
        <v>271</v>
      </c>
      <c r="E116" s="168" t="s">
        <v>233</v>
      </c>
      <c r="F116" s="169">
        <v>14.93</v>
      </c>
      <c r="G116" s="170"/>
      <c r="H116" s="170"/>
      <c r="I116" s="170">
        <f t="shared" si="24"/>
        <v>0</v>
      </c>
      <c r="J116" s="168">
        <f t="shared" si="25"/>
        <v>160.5</v>
      </c>
      <c r="K116" s="1">
        <f t="shared" si="26"/>
        <v>0</v>
      </c>
      <c r="L116" s="1">
        <f t="shared" si="27"/>
        <v>0</v>
      </c>
      <c r="M116" s="1"/>
      <c r="N116" s="1">
        <v>10.75</v>
      </c>
      <c r="O116" s="1"/>
      <c r="P116" s="167">
        <f t="shared" si="28"/>
        <v>1E-3</v>
      </c>
      <c r="Q116" s="173"/>
      <c r="R116" s="173">
        <v>4.0000000000000003E-5</v>
      </c>
      <c r="S116" s="167"/>
      <c r="Z116">
        <v>0</v>
      </c>
    </row>
    <row r="117" spans="1:26" ht="24.95" customHeight="1" x14ac:dyDescent="0.25">
      <c r="A117" s="171"/>
      <c r="B117" s="168" t="s">
        <v>263</v>
      </c>
      <c r="C117" s="172" t="s">
        <v>272</v>
      </c>
      <c r="D117" s="168" t="s">
        <v>273</v>
      </c>
      <c r="E117" s="168" t="s">
        <v>233</v>
      </c>
      <c r="F117" s="169">
        <v>0.8</v>
      </c>
      <c r="G117" s="170"/>
      <c r="H117" s="170"/>
      <c r="I117" s="170">
        <f t="shared" si="24"/>
        <v>0</v>
      </c>
      <c r="J117" s="168">
        <f t="shared" si="25"/>
        <v>12.1</v>
      </c>
      <c r="K117" s="1">
        <f t="shared" si="26"/>
        <v>0</v>
      </c>
      <c r="L117" s="1">
        <f t="shared" si="27"/>
        <v>0</v>
      </c>
      <c r="M117" s="1"/>
      <c r="N117" s="1">
        <v>15.13</v>
      </c>
      <c r="O117" s="1"/>
      <c r="P117" s="167">
        <f t="shared" si="28"/>
        <v>0</v>
      </c>
      <c r="Q117" s="173"/>
      <c r="R117" s="173">
        <v>2.5000000000000001E-4</v>
      </c>
      <c r="S117" s="167"/>
      <c r="Z117">
        <v>0</v>
      </c>
    </row>
    <row r="118" spans="1:26" ht="24.95" customHeight="1" x14ac:dyDescent="0.25">
      <c r="A118" s="171"/>
      <c r="B118" s="168" t="s">
        <v>263</v>
      </c>
      <c r="C118" s="172" t="s">
        <v>274</v>
      </c>
      <c r="D118" s="168" t="s">
        <v>275</v>
      </c>
      <c r="E118" s="168" t="s">
        <v>233</v>
      </c>
      <c r="F118" s="169">
        <v>15.38</v>
      </c>
      <c r="G118" s="170"/>
      <c r="H118" s="170"/>
      <c r="I118" s="170">
        <f t="shared" si="24"/>
        <v>0</v>
      </c>
      <c r="J118" s="168">
        <f t="shared" si="25"/>
        <v>232.85</v>
      </c>
      <c r="K118" s="1">
        <f t="shared" si="26"/>
        <v>0</v>
      </c>
      <c r="L118" s="1">
        <f t="shared" si="27"/>
        <v>0</v>
      </c>
      <c r="M118" s="1"/>
      <c r="N118" s="1">
        <v>15.14</v>
      </c>
      <c r="O118" s="1"/>
      <c r="P118" s="167">
        <f t="shared" si="28"/>
        <v>4.0000000000000001E-3</v>
      </c>
      <c r="Q118" s="173"/>
      <c r="R118" s="173">
        <v>2.5000000000000001E-4</v>
      </c>
      <c r="S118" s="167"/>
      <c r="Z118">
        <v>0</v>
      </c>
    </row>
    <row r="119" spans="1:26" ht="24.95" customHeight="1" x14ac:dyDescent="0.25">
      <c r="A119" s="171"/>
      <c r="B119" s="168" t="s">
        <v>263</v>
      </c>
      <c r="C119" s="172" t="s">
        <v>276</v>
      </c>
      <c r="D119" s="168" t="s">
        <v>277</v>
      </c>
      <c r="E119" s="168" t="s">
        <v>120</v>
      </c>
      <c r="F119" s="169">
        <v>93.87</v>
      </c>
      <c r="G119" s="170"/>
      <c r="H119" s="170"/>
      <c r="I119" s="170">
        <f t="shared" si="24"/>
        <v>0</v>
      </c>
      <c r="J119" s="168">
        <f t="shared" si="25"/>
        <v>44.12</v>
      </c>
      <c r="K119" s="1">
        <f t="shared" si="26"/>
        <v>0</v>
      </c>
      <c r="L119" s="1">
        <f t="shared" si="27"/>
        <v>0</v>
      </c>
      <c r="M119" s="1"/>
      <c r="N119" s="1">
        <v>0.47</v>
      </c>
      <c r="O119" s="1"/>
      <c r="P119" s="167"/>
      <c r="Q119" s="173"/>
      <c r="R119" s="173"/>
      <c r="S119" s="167"/>
      <c r="Z119">
        <v>0</v>
      </c>
    </row>
    <row r="120" spans="1:26" ht="24.95" customHeight="1" x14ac:dyDescent="0.25">
      <c r="A120" s="171"/>
      <c r="B120" s="168" t="s">
        <v>263</v>
      </c>
      <c r="C120" s="172" t="s">
        <v>278</v>
      </c>
      <c r="D120" s="168" t="s">
        <v>279</v>
      </c>
      <c r="E120" s="168" t="s">
        <v>233</v>
      </c>
      <c r="F120" s="169">
        <v>11.6</v>
      </c>
      <c r="G120" s="170"/>
      <c r="H120" s="170"/>
      <c r="I120" s="170">
        <f t="shared" si="24"/>
        <v>0</v>
      </c>
      <c r="J120" s="168">
        <f t="shared" si="25"/>
        <v>85.38</v>
      </c>
      <c r="K120" s="1">
        <f t="shared" si="26"/>
        <v>0</v>
      </c>
      <c r="L120" s="1">
        <f t="shared" si="27"/>
        <v>0</v>
      </c>
      <c r="M120" s="1"/>
      <c r="N120" s="1">
        <v>7.36</v>
      </c>
      <c r="O120" s="1"/>
      <c r="P120" s="167">
        <f>ROUND(F120*(R120),3)</f>
        <v>0</v>
      </c>
      <c r="Q120" s="173"/>
      <c r="R120" s="173">
        <v>3.0000000000000001E-5</v>
      </c>
      <c r="S120" s="167"/>
      <c r="Z120">
        <v>0</v>
      </c>
    </row>
    <row r="121" spans="1:26" ht="24.95" customHeight="1" x14ac:dyDescent="0.25">
      <c r="A121" s="171"/>
      <c r="B121" s="168" t="s">
        <v>263</v>
      </c>
      <c r="C121" s="172" t="s">
        <v>280</v>
      </c>
      <c r="D121" s="168" t="s">
        <v>281</v>
      </c>
      <c r="E121" s="168" t="s">
        <v>253</v>
      </c>
      <c r="F121" s="169">
        <v>2.35</v>
      </c>
      <c r="G121" s="175"/>
      <c r="H121" s="175"/>
      <c r="I121" s="175">
        <f t="shared" si="24"/>
        <v>0</v>
      </c>
      <c r="J121" s="168">
        <f t="shared" si="25"/>
        <v>71.39</v>
      </c>
      <c r="K121" s="1">
        <f t="shared" si="26"/>
        <v>0</v>
      </c>
      <c r="L121" s="1">
        <f t="shared" si="27"/>
        <v>0</v>
      </c>
      <c r="M121" s="1"/>
      <c r="N121" s="1">
        <v>30.38</v>
      </c>
      <c r="O121" s="1"/>
      <c r="P121" s="167"/>
      <c r="Q121" s="173"/>
      <c r="R121" s="173"/>
      <c r="S121" s="167"/>
      <c r="Z121">
        <v>0</v>
      </c>
    </row>
    <row r="122" spans="1:26" ht="24.95" customHeight="1" x14ac:dyDescent="0.25">
      <c r="A122" s="171"/>
      <c r="B122" s="168" t="s">
        <v>154</v>
      </c>
      <c r="C122" s="172" t="s">
        <v>282</v>
      </c>
      <c r="D122" s="168" t="s">
        <v>283</v>
      </c>
      <c r="E122" s="168" t="s">
        <v>143</v>
      </c>
      <c r="F122" s="169">
        <v>2</v>
      </c>
      <c r="G122" s="170"/>
      <c r="H122" s="170"/>
      <c r="I122" s="170">
        <f t="shared" si="24"/>
        <v>0</v>
      </c>
      <c r="J122" s="168">
        <f t="shared" si="25"/>
        <v>3.18</v>
      </c>
      <c r="K122" s="1">
        <f t="shared" si="26"/>
        <v>0</v>
      </c>
      <c r="L122" s="1">
        <f t="shared" si="27"/>
        <v>0</v>
      </c>
      <c r="M122" s="1"/>
      <c r="N122" s="1">
        <v>1.5899999999999999</v>
      </c>
      <c r="O122" s="1"/>
      <c r="P122" s="167"/>
      <c r="Q122" s="173"/>
      <c r="R122" s="173"/>
      <c r="S122" s="167"/>
      <c r="Z122">
        <v>0</v>
      </c>
    </row>
    <row r="123" spans="1:26" ht="24.95" customHeight="1" x14ac:dyDescent="0.25">
      <c r="A123" s="171"/>
      <c r="B123" s="168" t="s">
        <v>154</v>
      </c>
      <c r="C123" s="172" t="s">
        <v>284</v>
      </c>
      <c r="D123" s="168" t="s">
        <v>285</v>
      </c>
      <c r="E123" s="168" t="s">
        <v>143</v>
      </c>
      <c r="F123" s="169">
        <v>2</v>
      </c>
      <c r="G123" s="170"/>
      <c r="H123" s="170"/>
      <c r="I123" s="170">
        <f t="shared" si="24"/>
        <v>0</v>
      </c>
      <c r="J123" s="168">
        <f t="shared" si="25"/>
        <v>3.18</v>
      </c>
      <c r="K123" s="1">
        <f t="shared" si="26"/>
        <v>0</v>
      </c>
      <c r="L123" s="1">
        <f t="shared" si="27"/>
        <v>0</v>
      </c>
      <c r="M123" s="1"/>
      <c r="N123" s="1">
        <v>1.5899999999999999</v>
      </c>
      <c r="O123" s="1"/>
      <c r="P123" s="167"/>
      <c r="Q123" s="173"/>
      <c r="R123" s="173"/>
      <c r="S123" s="167"/>
      <c r="Z123">
        <v>0</v>
      </c>
    </row>
    <row r="124" spans="1:26" ht="24.95" customHeight="1" x14ac:dyDescent="0.25">
      <c r="A124" s="171"/>
      <c r="B124" s="168" t="s">
        <v>154</v>
      </c>
      <c r="C124" s="172" t="s">
        <v>286</v>
      </c>
      <c r="D124" s="168" t="s">
        <v>287</v>
      </c>
      <c r="E124" s="168" t="s">
        <v>143</v>
      </c>
      <c r="F124" s="169">
        <v>3</v>
      </c>
      <c r="G124" s="170"/>
      <c r="H124" s="170"/>
      <c r="I124" s="170">
        <f t="shared" si="24"/>
        <v>0</v>
      </c>
      <c r="J124" s="168">
        <f t="shared" si="25"/>
        <v>31.8</v>
      </c>
      <c r="K124" s="1">
        <f t="shared" si="26"/>
        <v>0</v>
      </c>
      <c r="L124" s="1">
        <f t="shared" si="27"/>
        <v>0</v>
      </c>
      <c r="M124" s="1"/>
      <c r="N124" s="1">
        <v>10.6</v>
      </c>
      <c r="O124" s="1"/>
      <c r="P124" s="167"/>
      <c r="Q124" s="173"/>
      <c r="R124" s="173"/>
      <c r="S124" s="167"/>
      <c r="Z124">
        <v>0</v>
      </c>
    </row>
    <row r="125" spans="1:26" ht="24.95" customHeight="1" x14ac:dyDescent="0.25">
      <c r="A125" s="171"/>
      <c r="B125" s="168" t="s">
        <v>154</v>
      </c>
      <c r="C125" s="172" t="s">
        <v>288</v>
      </c>
      <c r="D125" s="168" t="s">
        <v>289</v>
      </c>
      <c r="E125" s="168" t="s">
        <v>120</v>
      </c>
      <c r="F125" s="169">
        <v>107.95099999999999</v>
      </c>
      <c r="G125" s="170"/>
      <c r="H125" s="170"/>
      <c r="I125" s="170">
        <f t="shared" si="24"/>
        <v>0</v>
      </c>
      <c r="J125" s="168">
        <f t="shared" si="25"/>
        <v>647.71</v>
      </c>
      <c r="K125" s="1">
        <f t="shared" si="26"/>
        <v>0</v>
      </c>
      <c r="L125" s="1">
        <f t="shared" si="27"/>
        <v>0</v>
      </c>
      <c r="M125" s="1"/>
      <c r="N125" s="1">
        <v>6</v>
      </c>
      <c r="O125" s="1"/>
      <c r="P125" s="167"/>
      <c r="Q125" s="173"/>
      <c r="R125" s="173"/>
      <c r="S125" s="167"/>
      <c r="Z125">
        <v>0</v>
      </c>
    </row>
    <row r="126" spans="1:26" ht="24.95" customHeight="1" x14ac:dyDescent="0.25">
      <c r="A126" s="171"/>
      <c r="B126" s="168" t="s">
        <v>154</v>
      </c>
      <c r="C126" s="172" t="s">
        <v>290</v>
      </c>
      <c r="D126" s="168" t="s">
        <v>291</v>
      </c>
      <c r="E126" s="168" t="s">
        <v>120</v>
      </c>
      <c r="F126" s="169">
        <v>93.87</v>
      </c>
      <c r="G126" s="170"/>
      <c r="H126" s="170"/>
      <c r="I126" s="170">
        <f t="shared" si="24"/>
        <v>0</v>
      </c>
      <c r="J126" s="168">
        <f t="shared" si="25"/>
        <v>539.75</v>
      </c>
      <c r="K126" s="1">
        <f t="shared" si="26"/>
        <v>0</v>
      </c>
      <c r="L126" s="1">
        <f t="shared" si="27"/>
        <v>0</v>
      </c>
      <c r="M126" s="1"/>
      <c r="N126" s="1">
        <v>5.75</v>
      </c>
      <c r="O126" s="1"/>
      <c r="P126" s="167"/>
      <c r="Q126" s="173"/>
      <c r="R126" s="173"/>
      <c r="S126" s="167"/>
      <c r="Z126">
        <v>0</v>
      </c>
    </row>
    <row r="127" spans="1:26" ht="24.95" customHeight="1" x14ac:dyDescent="0.25">
      <c r="A127" s="171"/>
      <c r="B127" s="168" t="s">
        <v>292</v>
      </c>
      <c r="C127" s="172" t="s">
        <v>293</v>
      </c>
      <c r="D127" s="168" t="s">
        <v>294</v>
      </c>
      <c r="E127" s="168" t="s">
        <v>143</v>
      </c>
      <c r="F127" s="169">
        <v>2</v>
      </c>
      <c r="G127" s="170"/>
      <c r="H127" s="170"/>
      <c r="I127" s="170">
        <f t="shared" si="24"/>
        <v>0</v>
      </c>
      <c r="J127" s="168">
        <f t="shared" si="25"/>
        <v>10.36</v>
      </c>
      <c r="K127" s="1">
        <f t="shared" si="26"/>
        <v>0</v>
      </c>
      <c r="L127" s="1"/>
      <c r="M127" s="1">
        <f t="shared" ref="M127:M138" si="29">ROUND(F127*(G127),2)</f>
        <v>0</v>
      </c>
      <c r="N127" s="1">
        <v>5.18</v>
      </c>
      <c r="O127" s="1"/>
      <c r="P127" s="167">
        <f t="shared" ref="P127:P138" si="30">ROUND(F127*(R127),3)</f>
        <v>2E-3</v>
      </c>
      <c r="Q127" s="173"/>
      <c r="R127" s="173">
        <v>1E-3</v>
      </c>
      <c r="S127" s="167"/>
      <c r="Z127">
        <v>0</v>
      </c>
    </row>
    <row r="128" spans="1:26" ht="24.95" customHeight="1" x14ac:dyDescent="0.25">
      <c r="A128" s="171"/>
      <c r="B128" s="168" t="s">
        <v>292</v>
      </c>
      <c r="C128" s="172" t="s">
        <v>295</v>
      </c>
      <c r="D128" s="168" t="s">
        <v>296</v>
      </c>
      <c r="E128" s="168" t="s">
        <v>297</v>
      </c>
      <c r="F128" s="169">
        <v>2</v>
      </c>
      <c r="G128" s="170"/>
      <c r="H128" s="170"/>
      <c r="I128" s="170">
        <f t="shared" si="24"/>
        <v>0</v>
      </c>
      <c r="J128" s="168">
        <f t="shared" si="25"/>
        <v>27.14</v>
      </c>
      <c r="K128" s="1">
        <f t="shared" si="26"/>
        <v>0</v>
      </c>
      <c r="L128" s="1"/>
      <c r="M128" s="1">
        <f t="shared" si="29"/>
        <v>0</v>
      </c>
      <c r="N128" s="1">
        <v>13.57</v>
      </c>
      <c r="O128" s="1"/>
      <c r="P128" s="167">
        <f t="shared" si="30"/>
        <v>2E-3</v>
      </c>
      <c r="Q128" s="173"/>
      <c r="R128" s="173">
        <v>1E-3</v>
      </c>
      <c r="S128" s="167"/>
      <c r="Z128">
        <v>0</v>
      </c>
    </row>
    <row r="129" spans="1:26" ht="24.95" customHeight="1" x14ac:dyDescent="0.25">
      <c r="A129" s="171"/>
      <c r="B129" s="168" t="s">
        <v>292</v>
      </c>
      <c r="C129" s="172" t="s">
        <v>298</v>
      </c>
      <c r="D129" s="168" t="s">
        <v>299</v>
      </c>
      <c r="E129" s="168" t="s">
        <v>143</v>
      </c>
      <c r="F129" s="169">
        <v>219.44</v>
      </c>
      <c r="G129" s="170"/>
      <c r="H129" s="170"/>
      <c r="I129" s="170">
        <f t="shared" si="24"/>
        <v>0</v>
      </c>
      <c r="J129" s="168">
        <f t="shared" si="25"/>
        <v>57.05</v>
      </c>
      <c r="K129" s="1">
        <f t="shared" si="26"/>
        <v>0</v>
      </c>
      <c r="L129" s="1"/>
      <c r="M129" s="1">
        <f t="shared" si="29"/>
        <v>0</v>
      </c>
      <c r="N129" s="1">
        <v>0.26</v>
      </c>
      <c r="O129" s="1"/>
      <c r="P129" s="167">
        <f t="shared" si="30"/>
        <v>7.6999999999999999E-2</v>
      </c>
      <c r="Q129" s="173"/>
      <c r="R129" s="173">
        <v>3.5E-4</v>
      </c>
      <c r="S129" s="167"/>
      <c r="Z129">
        <v>0</v>
      </c>
    </row>
    <row r="130" spans="1:26" ht="24.95" customHeight="1" x14ac:dyDescent="0.25">
      <c r="A130" s="171"/>
      <c r="B130" s="168" t="s">
        <v>292</v>
      </c>
      <c r="C130" s="172" t="s">
        <v>298</v>
      </c>
      <c r="D130" s="168" t="s">
        <v>299</v>
      </c>
      <c r="E130" s="168" t="s">
        <v>143</v>
      </c>
      <c r="F130" s="169">
        <v>98.96</v>
      </c>
      <c r="G130" s="170"/>
      <c r="H130" s="170"/>
      <c r="I130" s="170">
        <f t="shared" si="24"/>
        <v>0</v>
      </c>
      <c r="J130" s="168">
        <f t="shared" si="25"/>
        <v>25.73</v>
      </c>
      <c r="K130" s="1">
        <f t="shared" si="26"/>
        <v>0</v>
      </c>
      <c r="L130" s="1"/>
      <c r="M130" s="1">
        <f t="shared" si="29"/>
        <v>0</v>
      </c>
      <c r="N130" s="1">
        <v>0.26</v>
      </c>
      <c r="O130" s="1"/>
      <c r="P130" s="167">
        <f t="shared" si="30"/>
        <v>3.5000000000000003E-2</v>
      </c>
      <c r="Q130" s="173"/>
      <c r="R130" s="173">
        <v>3.5E-4</v>
      </c>
      <c r="S130" s="167"/>
      <c r="Z130">
        <v>0</v>
      </c>
    </row>
    <row r="131" spans="1:26" ht="24.95" customHeight="1" x14ac:dyDescent="0.25">
      <c r="A131" s="171"/>
      <c r="B131" s="168" t="s">
        <v>292</v>
      </c>
      <c r="C131" s="172" t="s">
        <v>298</v>
      </c>
      <c r="D131" s="168" t="s">
        <v>299</v>
      </c>
      <c r="E131" s="168" t="s">
        <v>143</v>
      </c>
      <c r="F131" s="169">
        <v>119.44</v>
      </c>
      <c r="G131" s="170"/>
      <c r="H131" s="170"/>
      <c r="I131" s="170">
        <f t="shared" si="24"/>
        <v>0</v>
      </c>
      <c r="J131" s="168">
        <f t="shared" si="25"/>
        <v>31.05</v>
      </c>
      <c r="K131" s="1">
        <f t="shared" si="26"/>
        <v>0</v>
      </c>
      <c r="L131" s="1"/>
      <c r="M131" s="1">
        <f t="shared" si="29"/>
        <v>0</v>
      </c>
      <c r="N131" s="1">
        <v>0.26</v>
      </c>
      <c r="O131" s="1"/>
      <c r="P131" s="167">
        <f t="shared" si="30"/>
        <v>4.2000000000000003E-2</v>
      </c>
      <c r="Q131" s="173"/>
      <c r="R131" s="173">
        <v>3.5E-4</v>
      </c>
      <c r="S131" s="167"/>
      <c r="Z131">
        <v>0</v>
      </c>
    </row>
    <row r="132" spans="1:26" ht="24.95" customHeight="1" x14ac:dyDescent="0.25">
      <c r="A132" s="171"/>
      <c r="B132" s="168" t="s">
        <v>292</v>
      </c>
      <c r="C132" s="172" t="s">
        <v>298</v>
      </c>
      <c r="D132" s="168" t="s">
        <v>299</v>
      </c>
      <c r="E132" s="168" t="s">
        <v>143</v>
      </c>
      <c r="F132" s="169">
        <v>119.44</v>
      </c>
      <c r="G132" s="170"/>
      <c r="H132" s="170"/>
      <c r="I132" s="170">
        <f t="shared" si="24"/>
        <v>0</v>
      </c>
      <c r="J132" s="168">
        <f t="shared" si="25"/>
        <v>31.05</v>
      </c>
      <c r="K132" s="1">
        <f t="shared" si="26"/>
        <v>0</v>
      </c>
      <c r="L132" s="1"/>
      <c r="M132" s="1">
        <f t="shared" si="29"/>
        <v>0</v>
      </c>
      <c r="N132" s="1">
        <v>0.26</v>
      </c>
      <c r="O132" s="1"/>
      <c r="P132" s="167">
        <f t="shared" si="30"/>
        <v>4.2000000000000003E-2</v>
      </c>
      <c r="Q132" s="173"/>
      <c r="R132" s="173">
        <v>3.5E-4</v>
      </c>
      <c r="S132" s="167"/>
      <c r="Z132">
        <v>0</v>
      </c>
    </row>
    <row r="133" spans="1:26" ht="24.95" customHeight="1" x14ac:dyDescent="0.25">
      <c r="A133" s="171"/>
      <c r="B133" s="168" t="s">
        <v>292</v>
      </c>
      <c r="C133" s="172" t="s">
        <v>298</v>
      </c>
      <c r="D133" s="168" t="s">
        <v>299</v>
      </c>
      <c r="E133" s="168" t="s">
        <v>143</v>
      </c>
      <c r="F133" s="169">
        <v>6.4</v>
      </c>
      <c r="G133" s="170"/>
      <c r="H133" s="170"/>
      <c r="I133" s="170">
        <f t="shared" si="24"/>
        <v>0</v>
      </c>
      <c r="J133" s="168">
        <f t="shared" si="25"/>
        <v>1.66</v>
      </c>
      <c r="K133" s="1">
        <f t="shared" si="26"/>
        <v>0</v>
      </c>
      <c r="L133" s="1"/>
      <c r="M133" s="1">
        <f t="shared" si="29"/>
        <v>0</v>
      </c>
      <c r="N133" s="1">
        <v>0.26</v>
      </c>
      <c r="O133" s="1"/>
      <c r="P133" s="167">
        <f t="shared" si="30"/>
        <v>2E-3</v>
      </c>
      <c r="Q133" s="173"/>
      <c r="R133" s="173">
        <v>3.5E-4</v>
      </c>
      <c r="S133" s="167"/>
      <c r="Z133">
        <v>0</v>
      </c>
    </row>
    <row r="134" spans="1:26" ht="24.95" customHeight="1" x14ac:dyDescent="0.25">
      <c r="A134" s="171"/>
      <c r="B134" s="168" t="s">
        <v>292</v>
      </c>
      <c r="C134" s="172" t="s">
        <v>298</v>
      </c>
      <c r="D134" s="168" t="s">
        <v>299</v>
      </c>
      <c r="E134" s="168" t="s">
        <v>143</v>
      </c>
      <c r="F134" s="169">
        <v>123.04</v>
      </c>
      <c r="G134" s="170"/>
      <c r="H134" s="170"/>
      <c r="I134" s="170">
        <f t="shared" si="24"/>
        <v>0</v>
      </c>
      <c r="J134" s="168">
        <f t="shared" si="25"/>
        <v>31.99</v>
      </c>
      <c r="K134" s="1">
        <f t="shared" si="26"/>
        <v>0</v>
      </c>
      <c r="L134" s="1"/>
      <c r="M134" s="1">
        <f t="shared" si="29"/>
        <v>0</v>
      </c>
      <c r="N134" s="1">
        <v>0.26</v>
      </c>
      <c r="O134" s="1"/>
      <c r="P134" s="167">
        <f t="shared" si="30"/>
        <v>4.2999999999999997E-2</v>
      </c>
      <c r="Q134" s="173"/>
      <c r="R134" s="173">
        <v>3.5E-4</v>
      </c>
      <c r="S134" s="167"/>
      <c r="Z134">
        <v>0</v>
      </c>
    </row>
    <row r="135" spans="1:26" ht="24.95" customHeight="1" x14ac:dyDescent="0.25">
      <c r="A135" s="171"/>
      <c r="B135" s="168" t="s">
        <v>292</v>
      </c>
      <c r="C135" s="172" t="s">
        <v>298</v>
      </c>
      <c r="D135" s="168" t="s">
        <v>299</v>
      </c>
      <c r="E135" s="168" t="s">
        <v>143</v>
      </c>
      <c r="F135" s="169">
        <v>92.8</v>
      </c>
      <c r="G135" s="170"/>
      <c r="H135" s="170"/>
      <c r="I135" s="170">
        <f t="shared" si="24"/>
        <v>0</v>
      </c>
      <c r="J135" s="168">
        <f t="shared" si="25"/>
        <v>24.13</v>
      </c>
      <c r="K135" s="1">
        <f t="shared" si="26"/>
        <v>0</v>
      </c>
      <c r="L135" s="1"/>
      <c r="M135" s="1">
        <f t="shared" si="29"/>
        <v>0</v>
      </c>
      <c r="N135" s="1">
        <v>0.26</v>
      </c>
      <c r="O135" s="1"/>
      <c r="P135" s="167">
        <f t="shared" si="30"/>
        <v>3.2000000000000001E-2</v>
      </c>
      <c r="Q135" s="173"/>
      <c r="R135" s="173">
        <v>3.5E-4</v>
      </c>
      <c r="S135" s="167"/>
      <c r="Z135">
        <v>0</v>
      </c>
    </row>
    <row r="136" spans="1:26" ht="24.95" customHeight="1" x14ac:dyDescent="0.25">
      <c r="A136" s="171"/>
      <c r="B136" s="168" t="s">
        <v>292</v>
      </c>
      <c r="C136" s="172" t="s">
        <v>300</v>
      </c>
      <c r="D136" s="168" t="s">
        <v>301</v>
      </c>
      <c r="E136" s="168" t="s">
        <v>143</v>
      </c>
      <c r="F136" s="169">
        <v>294.75200000000001</v>
      </c>
      <c r="G136" s="170"/>
      <c r="H136" s="170"/>
      <c r="I136" s="170">
        <f t="shared" si="24"/>
        <v>0</v>
      </c>
      <c r="J136" s="168">
        <f t="shared" si="25"/>
        <v>265.27999999999997</v>
      </c>
      <c r="K136" s="1">
        <f t="shared" si="26"/>
        <v>0</v>
      </c>
      <c r="L136" s="1"/>
      <c r="M136" s="1">
        <f t="shared" si="29"/>
        <v>0</v>
      </c>
      <c r="N136" s="1">
        <v>0.9</v>
      </c>
      <c r="O136" s="1"/>
      <c r="P136" s="167">
        <f t="shared" si="30"/>
        <v>4.3999999999999997E-2</v>
      </c>
      <c r="Q136" s="173"/>
      <c r="R136" s="173">
        <v>1.4999999999999999E-4</v>
      </c>
      <c r="S136" s="167"/>
      <c r="Z136">
        <v>0</v>
      </c>
    </row>
    <row r="137" spans="1:26" ht="24.95" customHeight="1" x14ac:dyDescent="0.25">
      <c r="A137" s="171"/>
      <c r="B137" s="168" t="s">
        <v>302</v>
      </c>
      <c r="C137" s="172" t="s">
        <v>303</v>
      </c>
      <c r="D137" s="168" t="s">
        <v>304</v>
      </c>
      <c r="E137" s="168" t="s">
        <v>120</v>
      </c>
      <c r="F137" s="169">
        <v>5.22</v>
      </c>
      <c r="G137" s="170"/>
      <c r="H137" s="170"/>
      <c r="I137" s="170">
        <f t="shared" si="24"/>
        <v>0</v>
      </c>
      <c r="J137" s="168">
        <f t="shared" si="25"/>
        <v>31.32</v>
      </c>
      <c r="K137" s="1">
        <f t="shared" si="26"/>
        <v>0</v>
      </c>
      <c r="L137" s="1"/>
      <c r="M137" s="1">
        <f t="shared" si="29"/>
        <v>0</v>
      </c>
      <c r="N137" s="1">
        <v>6</v>
      </c>
      <c r="O137" s="1"/>
      <c r="P137" s="167">
        <f t="shared" si="30"/>
        <v>4.7E-2</v>
      </c>
      <c r="Q137" s="173"/>
      <c r="R137" s="173">
        <v>8.9999999999999993E-3</v>
      </c>
      <c r="S137" s="167"/>
      <c r="Z137">
        <v>0</v>
      </c>
    </row>
    <row r="138" spans="1:26" ht="24.95" customHeight="1" x14ac:dyDescent="0.25">
      <c r="A138" s="171"/>
      <c r="B138" s="168" t="s">
        <v>138</v>
      </c>
      <c r="C138" s="172" t="s">
        <v>305</v>
      </c>
      <c r="D138" s="168" t="s">
        <v>306</v>
      </c>
      <c r="E138" s="168" t="s">
        <v>120</v>
      </c>
      <c r="F138" s="169">
        <v>107.95099999999999</v>
      </c>
      <c r="G138" s="170"/>
      <c r="H138" s="170"/>
      <c r="I138" s="170">
        <f t="shared" si="24"/>
        <v>0</v>
      </c>
      <c r="J138" s="168">
        <f t="shared" si="25"/>
        <v>109.03</v>
      </c>
      <c r="K138" s="1">
        <f t="shared" si="26"/>
        <v>0</v>
      </c>
      <c r="L138" s="1"/>
      <c r="M138" s="1">
        <f t="shared" si="29"/>
        <v>0</v>
      </c>
      <c r="N138" s="1">
        <v>1.01</v>
      </c>
      <c r="O138" s="1"/>
      <c r="P138" s="167">
        <f t="shared" si="30"/>
        <v>4.2999999999999997E-2</v>
      </c>
      <c r="Q138" s="173"/>
      <c r="R138" s="173">
        <v>4.0000000000000002E-4</v>
      </c>
      <c r="S138" s="167"/>
      <c r="Z138">
        <v>0</v>
      </c>
    </row>
    <row r="139" spans="1:26" x14ac:dyDescent="0.25">
      <c r="A139" s="156"/>
      <c r="B139" s="156"/>
      <c r="C139" s="156"/>
      <c r="D139" s="156" t="s">
        <v>79</v>
      </c>
      <c r="E139" s="156"/>
      <c r="F139" s="167"/>
      <c r="G139" s="159"/>
      <c r="H139" s="159">
        <f>ROUND((SUM(M112:M138))/1,2)</f>
        <v>0</v>
      </c>
      <c r="I139" s="159">
        <f>ROUND((SUM(I112:I138))/1,2)</f>
        <v>0</v>
      </c>
      <c r="J139" s="156"/>
      <c r="K139" s="156"/>
      <c r="L139" s="156">
        <f>ROUND((SUM(L112:L138))/1,2)</f>
        <v>0</v>
      </c>
      <c r="M139" s="156">
        <f>ROUND((SUM(M112:M138))/1,2)</f>
        <v>0</v>
      </c>
      <c r="N139" s="156"/>
      <c r="O139" s="156"/>
      <c r="P139" s="174">
        <f>ROUND((SUM(P112:P138))/1,2)</f>
        <v>0.42</v>
      </c>
      <c r="Q139" s="153"/>
      <c r="R139" s="153"/>
      <c r="S139" s="174">
        <f>ROUND((SUM(S112:S138))/1,2)</f>
        <v>0</v>
      </c>
      <c r="T139" s="153"/>
      <c r="U139" s="153"/>
      <c r="V139" s="153"/>
      <c r="W139" s="153"/>
      <c r="X139" s="153"/>
      <c r="Y139" s="153"/>
      <c r="Z139" s="153"/>
    </row>
    <row r="140" spans="1:26" x14ac:dyDescent="0.25">
      <c r="A140" s="1"/>
      <c r="B140" s="1"/>
      <c r="C140" s="1"/>
      <c r="D140" s="1"/>
      <c r="E140" s="1"/>
      <c r="F140" s="163"/>
      <c r="G140" s="149"/>
      <c r="H140" s="149"/>
      <c r="I140" s="149"/>
      <c r="J140" s="1"/>
      <c r="K140" s="1"/>
      <c r="L140" s="1"/>
      <c r="M140" s="1"/>
      <c r="N140" s="1"/>
      <c r="O140" s="1"/>
      <c r="P140" s="1"/>
      <c r="S140" s="1"/>
    </row>
    <row r="141" spans="1:26" x14ac:dyDescent="0.25">
      <c r="A141" s="156"/>
      <c r="B141" s="156"/>
      <c r="C141" s="156"/>
      <c r="D141" s="156" t="s">
        <v>80</v>
      </c>
      <c r="E141" s="156"/>
      <c r="F141" s="167"/>
      <c r="G141" s="157"/>
      <c r="H141" s="157"/>
      <c r="I141" s="157"/>
      <c r="J141" s="156"/>
      <c r="K141" s="156"/>
      <c r="L141" s="156"/>
      <c r="M141" s="156"/>
      <c r="N141" s="156"/>
      <c r="O141" s="156"/>
      <c r="P141" s="156"/>
      <c r="Q141" s="153"/>
      <c r="R141" s="153"/>
      <c r="S141" s="156"/>
      <c r="T141" s="153"/>
      <c r="U141" s="153"/>
      <c r="V141" s="153"/>
      <c r="W141" s="153"/>
      <c r="X141" s="153"/>
      <c r="Y141" s="153"/>
      <c r="Z141" s="153"/>
    </row>
    <row r="142" spans="1:26" ht="24.95" customHeight="1" x14ac:dyDescent="0.25">
      <c r="A142" s="171"/>
      <c r="B142" s="168" t="s">
        <v>307</v>
      </c>
      <c r="C142" s="172" t="s">
        <v>308</v>
      </c>
      <c r="D142" s="168" t="s">
        <v>309</v>
      </c>
      <c r="E142" s="168" t="s">
        <v>120</v>
      </c>
      <c r="F142" s="169">
        <v>170</v>
      </c>
      <c r="G142" s="170"/>
      <c r="H142" s="170"/>
      <c r="I142" s="170">
        <f t="shared" ref="I142:I147" si="31">ROUND(F142*(G142+H142),2)</f>
        <v>0</v>
      </c>
      <c r="J142" s="168">
        <f t="shared" ref="J142:J147" si="32">ROUND(F142*(N142),2)</f>
        <v>193.8</v>
      </c>
      <c r="K142" s="1">
        <f t="shared" ref="K142:K147" si="33">ROUND(F142*(O142),2)</f>
        <v>0</v>
      </c>
      <c r="L142" s="1">
        <f>ROUND(F142*(G142),2)</f>
        <v>0</v>
      </c>
      <c r="M142" s="1"/>
      <c r="N142" s="1">
        <v>1.1400000000000001</v>
      </c>
      <c r="O142" s="1"/>
      <c r="P142" s="167"/>
      <c r="Q142" s="173"/>
      <c r="R142" s="173"/>
      <c r="S142" s="167"/>
      <c r="Z142">
        <v>0</v>
      </c>
    </row>
    <row r="143" spans="1:26" ht="24.95" customHeight="1" x14ac:dyDescent="0.25">
      <c r="A143" s="171"/>
      <c r="B143" s="168" t="s">
        <v>307</v>
      </c>
      <c r="C143" s="172" t="s">
        <v>310</v>
      </c>
      <c r="D143" s="168" t="s">
        <v>311</v>
      </c>
      <c r="E143" s="168" t="s">
        <v>120</v>
      </c>
      <c r="F143" s="169">
        <v>66.790000000000006</v>
      </c>
      <c r="G143" s="170"/>
      <c r="H143" s="170"/>
      <c r="I143" s="170">
        <f t="shared" si="31"/>
        <v>0</v>
      </c>
      <c r="J143" s="168">
        <f t="shared" si="32"/>
        <v>53.43</v>
      </c>
      <c r="K143" s="1">
        <f t="shared" si="33"/>
        <v>0</v>
      </c>
      <c r="L143" s="1">
        <f>ROUND(F143*(G143),2)</f>
        <v>0</v>
      </c>
      <c r="M143" s="1"/>
      <c r="N143" s="1">
        <v>0.8</v>
      </c>
      <c r="O143" s="1"/>
      <c r="P143" s="167"/>
      <c r="Q143" s="173"/>
      <c r="R143" s="173"/>
      <c r="S143" s="167"/>
      <c r="Z143">
        <v>0</v>
      </c>
    </row>
    <row r="144" spans="1:26" ht="24.95" customHeight="1" x14ac:dyDescent="0.25">
      <c r="A144" s="171"/>
      <c r="B144" s="168" t="s">
        <v>312</v>
      </c>
      <c r="C144" s="172" t="s">
        <v>313</v>
      </c>
      <c r="D144" s="168" t="s">
        <v>314</v>
      </c>
      <c r="E144" s="168" t="s">
        <v>253</v>
      </c>
      <c r="F144" s="169">
        <v>1.3</v>
      </c>
      <c r="G144" s="175"/>
      <c r="H144" s="175"/>
      <c r="I144" s="175">
        <f t="shared" si="31"/>
        <v>0</v>
      </c>
      <c r="J144" s="168">
        <f t="shared" si="32"/>
        <v>33.25</v>
      </c>
      <c r="K144" s="1">
        <f t="shared" si="33"/>
        <v>0</v>
      </c>
      <c r="L144" s="1">
        <f>ROUND(F144*(G144),2)</f>
        <v>0</v>
      </c>
      <c r="M144" s="1"/>
      <c r="N144" s="1">
        <v>25.58</v>
      </c>
      <c r="O144" s="1"/>
      <c r="P144" s="167"/>
      <c r="Q144" s="173"/>
      <c r="R144" s="173"/>
      <c r="S144" s="167"/>
      <c r="Z144">
        <v>0</v>
      </c>
    </row>
    <row r="145" spans="1:26" ht="24.95" customHeight="1" x14ac:dyDescent="0.25">
      <c r="A145" s="171"/>
      <c r="B145" s="168" t="s">
        <v>292</v>
      </c>
      <c r="C145" s="172" t="s">
        <v>315</v>
      </c>
      <c r="D145" s="168" t="s">
        <v>316</v>
      </c>
      <c r="E145" s="168" t="s">
        <v>120</v>
      </c>
      <c r="F145" s="169">
        <v>68.126000000000005</v>
      </c>
      <c r="G145" s="170"/>
      <c r="H145" s="170"/>
      <c r="I145" s="170">
        <f t="shared" si="31"/>
        <v>0</v>
      </c>
      <c r="J145" s="168">
        <f t="shared" si="32"/>
        <v>696.93</v>
      </c>
      <c r="K145" s="1">
        <f t="shared" si="33"/>
        <v>0</v>
      </c>
      <c r="L145" s="1"/>
      <c r="M145" s="1">
        <f>ROUND(F145*(G145),2)</f>
        <v>0</v>
      </c>
      <c r="N145" s="1">
        <v>10.23</v>
      </c>
      <c r="O145" s="1"/>
      <c r="P145" s="167">
        <f>ROUND(F145*(R145),3)</f>
        <v>0.16700000000000001</v>
      </c>
      <c r="Q145" s="173"/>
      <c r="R145" s="173">
        <v>2.4499999999999999E-3</v>
      </c>
      <c r="S145" s="167"/>
      <c r="Z145">
        <v>0</v>
      </c>
    </row>
    <row r="146" spans="1:26" ht="35.1" customHeight="1" x14ac:dyDescent="0.25">
      <c r="A146" s="171"/>
      <c r="B146" s="168" t="s">
        <v>138</v>
      </c>
      <c r="C146" s="172" t="s">
        <v>317</v>
      </c>
      <c r="D146" s="168" t="s">
        <v>318</v>
      </c>
      <c r="E146" s="168" t="s">
        <v>120</v>
      </c>
      <c r="F146" s="169">
        <v>86.7</v>
      </c>
      <c r="G146" s="170"/>
      <c r="H146" s="170"/>
      <c r="I146" s="170">
        <f t="shared" si="31"/>
        <v>0</v>
      </c>
      <c r="J146" s="168">
        <f t="shared" si="32"/>
        <v>753.42</v>
      </c>
      <c r="K146" s="1">
        <f t="shared" si="33"/>
        <v>0</v>
      </c>
      <c r="L146" s="1"/>
      <c r="M146" s="1">
        <f>ROUND(F146*(G146),2)</f>
        <v>0</v>
      </c>
      <c r="N146" s="1">
        <v>8.69</v>
      </c>
      <c r="O146" s="1"/>
      <c r="P146" s="167">
        <f>ROUND(F146*(R146),3)</f>
        <v>0.48599999999999999</v>
      </c>
      <c r="Q146" s="173"/>
      <c r="R146" s="173">
        <v>5.5999999999999999E-3</v>
      </c>
      <c r="S146" s="167"/>
      <c r="Z146">
        <v>0</v>
      </c>
    </row>
    <row r="147" spans="1:26" ht="35.1" customHeight="1" x14ac:dyDescent="0.25">
      <c r="A147" s="171"/>
      <c r="B147" s="168" t="s">
        <v>138</v>
      </c>
      <c r="C147" s="172" t="s">
        <v>319</v>
      </c>
      <c r="D147" s="168" t="s">
        <v>320</v>
      </c>
      <c r="E147" s="168" t="s">
        <v>120</v>
      </c>
      <c r="F147" s="169">
        <v>86.7</v>
      </c>
      <c r="G147" s="170"/>
      <c r="H147" s="170"/>
      <c r="I147" s="170">
        <f t="shared" si="31"/>
        <v>0</v>
      </c>
      <c r="J147" s="168">
        <f t="shared" si="32"/>
        <v>860.93</v>
      </c>
      <c r="K147" s="1">
        <f t="shared" si="33"/>
        <v>0</v>
      </c>
      <c r="L147" s="1"/>
      <c r="M147" s="1">
        <f>ROUND(F147*(G147),2)</f>
        <v>0</v>
      </c>
      <c r="N147" s="1">
        <v>9.93</v>
      </c>
      <c r="O147" s="1"/>
      <c r="P147" s="167">
        <f>ROUND(F147*(R147),3)</f>
        <v>0.55500000000000005</v>
      </c>
      <c r="Q147" s="173"/>
      <c r="R147" s="173">
        <v>6.4000000000000003E-3</v>
      </c>
      <c r="S147" s="167"/>
      <c r="Z147">
        <v>0</v>
      </c>
    </row>
    <row r="148" spans="1:26" x14ac:dyDescent="0.25">
      <c r="A148" s="156"/>
      <c r="B148" s="156"/>
      <c r="C148" s="156"/>
      <c r="D148" s="156" t="s">
        <v>80</v>
      </c>
      <c r="E148" s="156"/>
      <c r="F148" s="167"/>
      <c r="G148" s="159"/>
      <c r="H148" s="159">
        <f>ROUND((SUM(M141:M147))/1,2)</f>
        <v>0</v>
      </c>
      <c r="I148" s="159">
        <f>ROUND((SUM(I141:I147))/1,2)</f>
        <v>0</v>
      </c>
      <c r="J148" s="156"/>
      <c r="K148" s="156"/>
      <c r="L148" s="156">
        <f>ROUND((SUM(L141:L147))/1,2)</f>
        <v>0</v>
      </c>
      <c r="M148" s="156">
        <f>ROUND((SUM(M141:M147))/1,2)</f>
        <v>0</v>
      </c>
      <c r="N148" s="156"/>
      <c r="O148" s="156"/>
      <c r="P148" s="174">
        <f>ROUND((SUM(P141:P147))/1,2)</f>
        <v>1.21</v>
      </c>
      <c r="Q148" s="153"/>
      <c r="R148" s="153"/>
      <c r="S148" s="174">
        <f>ROUND((SUM(S141:S147))/1,2)</f>
        <v>0</v>
      </c>
      <c r="T148" s="153"/>
      <c r="U148" s="153"/>
      <c r="V148" s="153"/>
      <c r="W148" s="153"/>
      <c r="X148" s="153"/>
      <c r="Y148" s="153"/>
      <c r="Z148" s="153"/>
    </row>
    <row r="149" spans="1:26" x14ac:dyDescent="0.25">
      <c r="A149" s="1"/>
      <c r="B149" s="1"/>
      <c r="C149" s="1"/>
      <c r="D149" s="1"/>
      <c r="E149" s="1"/>
      <c r="F149" s="163"/>
      <c r="G149" s="149"/>
      <c r="H149" s="149"/>
      <c r="I149" s="149"/>
      <c r="J149" s="1"/>
      <c r="K149" s="1"/>
      <c r="L149" s="1"/>
      <c r="M149" s="1"/>
      <c r="N149" s="1"/>
      <c r="O149" s="1"/>
      <c r="P149" s="1"/>
      <c r="S149" s="1"/>
    </row>
    <row r="150" spans="1:26" x14ac:dyDescent="0.25">
      <c r="A150" s="156"/>
      <c r="B150" s="156"/>
      <c r="C150" s="156"/>
      <c r="D150" s="156" t="s">
        <v>81</v>
      </c>
      <c r="E150" s="156"/>
      <c r="F150" s="167"/>
      <c r="G150" s="157"/>
      <c r="H150" s="157"/>
      <c r="I150" s="157"/>
      <c r="J150" s="156"/>
      <c r="K150" s="156"/>
      <c r="L150" s="156"/>
      <c r="M150" s="156"/>
      <c r="N150" s="156"/>
      <c r="O150" s="156"/>
      <c r="P150" s="156"/>
      <c r="Q150" s="153"/>
      <c r="R150" s="153"/>
      <c r="S150" s="156"/>
      <c r="T150" s="153"/>
      <c r="U150" s="153"/>
      <c r="V150" s="153"/>
      <c r="W150" s="153"/>
      <c r="X150" s="153"/>
      <c r="Y150" s="153"/>
      <c r="Z150" s="153"/>
    </row>
    <row r="151" spans="1:26" ht="24.95" customHeight="1" x14ac:dyDescent="0.25">
      <c r="A151" s="171"/>
      <c r="B151" s="168" t="s">
        <v>321</v>
      </c>
      <c r="C151" s="172" t="s">
        <v>322</v>
      </c>
      <c r="D151" s="168" t="s">
        <v>323</v>
      </c>
      <c r="E151" s="168" t="s">
        <v>233</v>
      </c>
      <c r="F151" s="169">
        <v>218.94</v>
      </c>
      <c r="G151" s="170"/>
      <c r="H151" s="170"/>
      <c r="I151" s="170">
        <f t="shared" ref="I151:I160" si="34">ROUND(F151*(G151+H151),2)</f>
        <v>0</v>
      </c>
      <c r="J151" s="168">
        <f t="shared" ref="J151:J160" si="35">ROUND(F151*(N151),2)</f>
        <v>1357.43</v>
      </c>
      <c r="K151" s="1">
        <f t="shared" ref="K151:K160" si="36">ROUND(F151*(O151),2)</f>
        <v>0</v>
      </c>
      <c r="L151" s="1">
        <f t="shared" ref="L151:L157" si="37">ROUND(F151*(G151),2)</f>
        <v>0</v>
      </c>
      <c r="M151" s="1"/>
      <c r="N151" s="1">
        <v>6.2</v>
      </c>
      <c r="O151" s="1"/>
      <c r="P151" s="167">
        <f>ROUND(F151*(R151),3)</f>
        <v>5.7000000000000002E-2</v>
      </c>
      <c r="Q151" s="173"/>
      <c r="R151" s="173">
        <v>2.5999999999999998E-4</v>
      </c>
      <c r="S151" s="167"/>
      <c r="Z151">
        <v>0</v>
      </c>
    </row>
    <row r="152" spans="1:26" ht="35.1" customHeight="1" x14ac:dyDescent="0.25">
      <c r="A152" s="171"/>
      <c r="B152" s="168" t="s">
        <v>321</v>
      </c>
      <c r="C152" s="172" t="s">
        <v>324</v>
      </c>
      <c r="D152" s="168" t="s">
        <v>325</v>
      </c>
      <c r="E152" s="168" t="s">
        <v>104</v>
      </c>
      <c r="F152" s="169">
        <v>5.3999999999999999E-2</v>
      </c>
      <c r="G152" s="170"/>
      <c r="H152" s="170"/>
      <c r="I152" s="170">
        <f t="shared" si="34"/>
        <v>0</v>
      </c>
      <c r="J152" s="168">
        <f t="shared" si="35"/>
        <v>1.46</v>
      </c>
      <c r="K152" s="1">
        <f t="shared" si="36"/>
        <v>0</v>
      </c>
      <c r="L152" s="1">
        <f t="shared" si="37"/>
        <v>0</v>
      </c>
      <c r="M152" s="1"/>
      <c r="N152" s="1">
        <v>27.08</v>
      </c>
      <c r="O152" s="1"/>
      <c r="P152" s="167">
        <f>ROUND(F152*(R152),3)</f>
        <v>1E-3</v>
      </c>
      <c r="Q152" s="173"/>
      <c r="R152" s="173">
        <v>2.3100000000000002E-2</v>
      </c>
      <c r="S152" s="167"/>
      <c r="Z152">
        <v>0</v>
      </c>
    </row>
    <row r="153" spans="1:26" ht="24.95" customHeight="1" x14ac:dyDescent="0.25">
      <c r="A153" s="171"/>
      <c r="B153" s="168" t="s">
        <v>321</v>
      </c>
      <c r="C153" s="172" t="s">
        <v>326</v>
      </c>
      <c r="D153" s="168" t="s">
        <v>327</v>
      </c>
      <c r="E153" s="168" t="s">
        <v>120</v>
      </c>
      <c r="F153" s="169">
        <v>13.52</v>
      </c>
      <c r="G153" s="170"/>
      <c r="H153" s="170"/>
      <c r="I153" s="170">
        <f t="shared" si="34"/>
        <v>0</v>
      </c>
      <c r="J153" s="168">
        <f t="shared" si="35"/>
        <v>140.88</v>
      </c>
      <c r="K153" s="1">
        <f t="shared" si="36"/>
        <v>0</v>
      </c>
      <c r="L153" s="1">
        <f t="shared" si="37"/>
        <v>0</v>
      </c>
      <c r="M153" s="1"/>
      <c r="N153" s="1">
        <v>10.42</v>
      </c>
      <c r="O153" s="1"/>
      <c r="P153" s="167">
        <f>ROUND(F153*(R153),3)</f>
        <v>0.13100000000000001</v>
      </c>
      <c r="Q153" s="173"/>
      <c r="R153" s="173">
        <v>9.6600000000000002E-3</v>
      </c>
      <c r="S153" s="167"/>
      <c r="Z153">
        <v>0</v>
      </c>
    </row>
    <row r="154" spans="1:26" ht="35.1" customHeight="1" x14ac:dyDescent="0.25">
      <c r="A154" s="171"/>
      <c r="B154" s="168" t="s">
        <v>321</v>
      </c>
      <c r="C154" s="172" t="s">
        <v>328</v>
      </c>
      <c r="D154" s="168" t="s">
        <v>329</v>
      </c>
      <c r="E154" s="168" t="s">
        <v>120</v>
      </c>
      <c r="F154" s="169">
        <v>3.64</v>
      </c>
      <c r="G154" s="170"/>
      <c r="H154" s="170"/>
      <c r="I154" s="170">
        <f t="shared" si="34"/>
        <v>0</v>
      </c>
      <c r="J154" s="168">
        <f t="shared" si="35"/>
        <v>50.05</v>
      </c>
      <c r="K154" s="1">
        <f t="shared" si="36"/>
        <v>0</v>
      </c>
      <c r="L154" s="1">
        <f t="shared" si="37"/>
        <v>0</v>
      </c>
      <c r="M154" s="1"/>
      <c r="N154" s="1">
        <v>13.75</v>
      </c>
      <c r="O154" s="1"/>
      <c r="P154" s="167">
        <f>ROUND(F154*(R154),3)</f>
        <v>6.5000000000000002E-2</v>
      </c>
      <c r="Q154" s="173"/>
      <c r="R154" s="173">
        <v>1.7979999999999999E-2</v>
      </c>
      <c r="S154" s="167"/>
      <c r="Z154">
        <v>0</v>
      </c>
    </row>
    <row r="155" spans="1:26" ht="24.95" customHeight="1" x14ac:dyDescent="0.25">
      <c r="A155" s="171"/>
      <c r="B155" s="168" t="s">
        <v>321</v>
      </c>
      <c r="C155" s="172" t="s">
        <v>330</v>
      </c>
      <c r="D155" s="168" t="s">
        <v>331</v>
      </c>
      <c r="E155" s="168" t="s">
        <v>253</v>
      </c>
      <c r="F155" s="169">
        <v>4.5</v>
      </c>
      <c r="G155" s="175"/>
      <c r="H155" s="175"/>
      <c r="I155" s="175">
        <f t="shared" si="34"/>
        <v>0</v>
      </c>
      <c r="J155" s="168">
        <f t="shared" si="35"/>
        <v>485.33</v>
      </c>
      <c r="K155" s="1">
        <f t="shared" si="36"/>
        <v>0</v>
      </c>
      <c r="L155" s="1">
        <f t="shared" si="37"/>
        <v>0</v>
      </c>
      <c r="M155" s="1"/>
      <c r="N155" s="1">
        <v>107.85</v>
      </c>
      <c r="O155" s="1"/>
      <c r="P155" s="167"/>
      <c r="Q155" s="173"/>
      <c r="R155" s="173"/>
      <c r="S155" s="167"/>
      <c r="Z155">
        <v>0</v>
      </c>
    </row>
    <row r="156" spans="1:26" ht="24.95" customHeight="1" x14ac:dyDescent="0.25">
      <c r="A156" s="171"/>
      <c r="B156" s="168" t="s">
        <v>154</v>
      </c>
      <c r="C156" s="172" t="s">
        <v>332</v>
      </c>
      <c r="D156" s="168" t="s">
        <v>333</v>
      </c>
      <c r="E156" s="168" t="s">
        <v>120</v>
      </c>
      <c r="F156" s="169">
        <v>90.15</v>
      </c>
      <c r="G156" s="170"/>
      <c r="H156" s="170"/>
      <c r="I156" s="170">
        <f t="shared" si="34"/>
        <v>0</v>
      </c>
      <c r="J156" s="168">
        <f t="shared" si="35"/>
        <v>310.12</v>
      </c>
      <c r="K156" s="1">
        <f t="shared" si="36"/>
        <v>0</v>
      </c>
      <c r="L156" s="1">
        <f t="shared" si="37"/>
        <v>0</v>
      </c>
      <c r="M156" s="1"/>
      <c r="N156" s="1">
        <v>3.44</v>
      </c>
      <c r="O156" s="1"/>
      <c r="P156" s="167"/>
      <c r="Q156" s="173"/>
      <c r="R156" s="173"/>
      <c r="S156" s="167"/>
      <c r="Z156">
        <v>0</v>
      </c>
    </row>
    <row r="157" spans="1:26" ht="24.95" customHeight="1" x14ac:dyDescent="0.25">
      <c r="A157" s="171"/>
      <c r="B157" s="168" t="s">
        <v>154</v>
      </c>
      <c r="C157" s="172" t="s">
        <v>334</v>
      </c>
      <c r="D157" s="168" t="s">
        <v>335</v>
      </c>
      <c r="E157" s="168" t="s">
        <v>233</v>
      </c>
      <c r="F157" s="169">
        <v>8</v>
      </c>
      <c r="G157" s="170"/>
      <c r="H157" s="170"/>
      <c r="I157" s="170">
        <f t="shared" si="34"/>
        <v>0</v>
      </c>
      <c r="J157" s="168">
        <f t="shared" si="35"/>
        <v>4.88</v>
      </c>
      <c r="K157" s="1">
        <f t="shared" si="36"/>
        <v>0</v>
      </c>
      <c r="L157" s="1">
        <f t="shared" si="37"/>
        <v>0</v>
      </c>
      <c r="M157" s="1"/>
      <c r="N157" s="1">
        <v>0.61</v>
      </c>
      <c r="O157" s="1"/>
      <c r="P157" s="167"/>
      <c r="Q157" s="173"/>
      <c r="R157" s="173"/>
      <c r="S157" s="167"/>
      <c r="Z157">
        <v>0</v>
      </c>
    </row>
    <row r="158" spans="1:26" ht="24.95" customHeight="1" x14ac:dyDescent="0.25">
      <c r="A158" s="171"/>
      <c r="B158" s="168" t="s">
        <v>302</v>
      </c>
      <c r="C158" s="172" t="s">
        <v>336</v>
      </c>
      <c r="D158" s="168" t="s">
        <v>337</v>
      </c>
      <c r="E158" s="168" t="s">
        <v>104</v>
      </c>
      <c r="F158" s="169">
        <v>35.92</v>
      </c>
      <c r="G158" s="170"/>
      <c r="H158" s="170"/>
      <c r="I158" s="170">
        <f t="shared" si="34"/>
        <v>0</v>
      </c>
      <c r="J158" s="168">
        <f t="shared" si="35"/>
        <v>8036.02</v>
      </c>
      <c r="K158" s="1">
        <f t="shared" si="36"/>
        <v>0</v>
      </c>
      <c r="L158" s="1"/>
      <c r="M158" s="1">
        <f>ROUND(F158*(G158),2)</f>
        <v>0</v>
      </c>
      <c r="N158" s="1">
        <v>223.72</v>
      </c>
      <c r="O158" s="1"/>
      <c r="P158" s="167">
        <f>ROUND(F158*(R158),3)</f>
        <v>19.756</v>
      </c>
      <c r="Q158" s="173"/>
      <c r="R158" s="173">
        <v>0.55000000000000004</v>
      </c>
      <c r="S158" s="167"/>
      <c r="Z158">
        <v>0</v>
      </c>
    </row>
    <row r="159" spans="1:26" ht="24.95" customHeight="1" x14ac:dyDescent="0.25">
      <c r="A159" s="171"/>
      <c r="B159" s="168" t="s">
        <v>302</v>
      </c>
      <c r="C159" s="172" t="s">
        <v>338</v>
      </c>
      <c r="D159" s="168" t="s">
        <v>339</v>
      </c>
      <c r="E159" s="168" t="s">
        <v>104</v>
      </c>
      <c r="F159" s="169">
        <v>5.3999999999999999E-2</v>
      </c>
      <c r="G159" s="170"/>
      <c r="H159" s="170"/>
      <c r="I159" s="170">
        <f t="shared" si="34"/>
        <v>0</v>
      </c>
      <c r="J159" s="168">
        <f t="shared" si="35"/>
        <v>14.29</v>
      </c>
      <c r="K159" s="1">
        <f t="shared" si="36"/>
        <v>0</v>
      </c>
      <c r="L159" s="1"/>
      <c r="M159" s="1">
        <f>ROUND(F159*(G159),2)</f>
        <v>0</v>
      </c>
      <c r="N159" s="1">
        <v>264.66000000000003</v>
      </c>
      <c r="O159" s="1"/>
      <c r="P159" s="167">
        <f>ROUND(F159*(R159),3)</f>
        <v>0.03</v>
      </c>
      <c r="Q159" s="173"/>
      <c r="R159" s="173">
        <v>0.55000000000000004</v>
      </c>
      <c r="S159" s="167"/>
      <c r="Z159">
        <v>0</v>
      </c>
    </row>
    <row r="160" spans="1:26" ht="24.95" customHeight="1" x14ac:dyDescent="0.25">
      <c r="A160" s="171"/>
      <c r="B160" s="168" t="s">
        <v>302</v>
      </c>
      <c r="C160" s="172" t="s">
        <v>340</v>
      </c>
      <c r="D160" s="168" t="s">
        <v>341</v>
      </c>
      <c r="E160" s="168" t="s">
        <v>120</v>
      </c>
      <c r="F160" s="169">
        <v>99.165000000000006</v>
      </c>
      <c r="G160" s="170"/>
      <c r="H160" s="170"/>
      <c r="I160" s="170">
        <f t="shared" si="34"/>
        <v>0</v>
      </c>
      <c r="J160" s="168">
        <f t="shared" si="35"/>
        <v>871.66</v>
      </c>
      <c r="K160" s="1">
        <f t="shared" si="36"/>
        <v>0</v>
      </c>
      <c r="L160" s="1"/>
      <c r="M160" s="1">
        <f>ROUND(F160*(G160),2)</f>
        <v>0</v>
      </c>
      <c r="N160" s="1">
        <v>8.7899999999999991</v>
      </c>
      <c r="O160" s="1"/>
      <c r="P160" s="167">
        <f>ROUND(F160*(R160),3)</f>
        <v>1.2689999999999999</v>
      </c>
      <c r="Q160" s="173"/>
      <c r="R160" s="173">
        <v>1.2800000000000001E-2</v>
      </c>
      <c r="S160" s="167"/>
      <c r="Z160">
        <v>0</v>
      </c>
    </row>
    <row r="161" spans="1:26" x14ac:dyDescent="0.25">
      <c r="A161" s="156"/>
      <c r="B161" s="156"/>
      <c r="C161" s="156"/>
      <c r="D161" s="156" t="s">
        <v>81</v>
      </c>
      <c r="E161" s="156"/>
      <c r="F161" s="167"/>
      <c r="G161" s="159"/>
      <c r="H161" s="159">
        <f>ROUND((SUM(M150:M160))/1,2)</f>
        <v>0</v>
      </c>
      <c r="I161" s="159">
        <f>ROUND((SUM(I150:I160))/1,2)</f>
        <v>0</v>
      </c>
      <c r="J161" s="156"/>
      <c r="K161" s="156"/>
      <c r="L161" s="156">
        <f>ROUND((SUM(L150:L160))/1,2)</f>
        <v>0</v>
      </c>
      <c r="M161" s="156">
        <f>ROUND((SUM(M150:M160))/1,2)</f>
        <v>0</v>
      </c>
      <c r="N161" s="156"/>
      <c r="O161" s="156"/>
      <c r="P161" s="174">
        <f>ROUND((SUM(P150:P160))/1,2)</f>
        <v>21.31</v>
      </c>
      <c r="Q161" s="153"/>
      <c r="R161" s="153"/>
      <c r="S161" s="174">
        <f>ROUND((SUM(S150:S160))/1,2)</f>
        <v>0</v>
      </c>
      <c r="T161" s="153"/>
      <c r="U161" s="153"/>
      <c r="V161" s="153"/>
      <c r="W161" s="153"/>
      <c r="X161" s="153"/>
      <c r="Y161" s="153"/>
      <c r="Z161" s="153"/>
    </row>
    <row r="162" spans="1:26" x14ac:dyDescent="0.25">
      <c r="A162" s="1"/>
      <c r="B162" s="1"/>
      <c r="C162" s="1"/>
      <c r="D162" s="1"/>
      <c r="E162" s="1"/>
      <c r="F162" s="163"/>
      <c r="G162" s="149"/>
      <c r="H162" s="149"/>
      <c r="I162" s="149"/>
      <c r="J162" s="1"/>
      <c r="K162" s="1"/>
      <c r="L162" s="1"/>
      <c r="M162" s="1"/>
      <c r="N162" s="1"/>
      <c r="O162" s="1"/>
      <c r="P162" s="1"/>
      <c r="S162" s="1"/>
    </row>
    <row r="163" spans="1:26" x14ac:dyDescent="0.25">
      <c r="A163" s="156"/>
      <c r="B163" s="156"/>
      <c r="C163" s="156"/>
      <c r="D163" s="156" t="s">
        <v>82</v>
      </c>
      <c r="E163" s="156"/>
      <c r="F163" s="167"/>
      <c r="G163" s="157"/>
      <c r="H163" s="157"/>
      <c r="I163" s="157"/>
      <c r="J163" s="156"/>
      <c r="K163" s="156"/>
      <c r="L163" s="156"/>
      <c r="M163" s="156"/>
      <c r="N163" s="156"/>
      <c r="O163" s="156"/>
      <c r="P163" s="156"/>
      <c r="Q163" s="153"/>
      <c r="R163" s="153"/>
      <c r="S163" s="156"/>
      <c r="T163" s="153"/>
      <c r="U163" s="153"/>
      <c r="V163" s="153"/>
      <c r="W163" s="153"/>
      <c r="X163" s="153"/>
      <c r="Y163" s="153"/>
      <c r="Z163" s="153"/>
    </row>
    <row r="164" spans="1:26" ht="24.95" customHeight="1" x14ac:dyDescent="0.25">
      <c r="A164" s="171"/>
      <c r="B164" s="168" t="s">
        <v>342</v>
      </c>
      <c r="C164" s="172" t="s">
        <v>343</v>
      </c>
      <c r="D164" s="168" t="s">
        <v>344</v>
      </c>
      <c r="E164" s="168" t="s">
        <v>253</v>
      </c>
      <c r="F164" s="169">
        <v>0.6</v>
      </c>
      <c r="G164" s="175"/>
      <c r="H164" s="175"/>
      <c r="I164" s="175">
        <f>ROUND(F164*(G164+H164),2)</f>
        <v>0</v>
      </c>
      <c r="J164" s="168">
        <f>ROUND(F164*(N164),2)</f>
        <v>11.99</v>
      </c>
      <c r="K164" s="1">
        <f>ROUND(F164*(O164),2)</f>
        <v>0</v>
      </c>
      <c r="L164" s="1">
        <f>ROUND(F164*(G164),2)</f>
        <v>0</v>
      </c>
      <c r="M164" s="1"/>
      <c r="N164" s="1">
        <v>19.98</v>
      </c>
      <c r="O164" s="1"/>
      <c r="P164" s="167"/>
      <c r="Q164" s="173"/>
      <c r="R164" s="173"/>
      <c r="S164" s="167"/>
      <c r="Z164">
        <v>0</v>
      </c>
    </row>
    <row r="165" spans="1:26" ht="35.1" customHeight="1" x14ac:dyDescent="0.25">
      <c r="A165" s="171"/>
      <c r="B165" s="168" t="s">
        <v>154</v>
      </c>
      <c r="C165" s="172" t="s">
        <v>345</v>
      </c>
      <c r="D165" s="168" t="s">
        <v>346</v>
      </c>
      <c r="E165" s="168" t="s">
        <v>120</v>
      </c>
      <c r="F165" s="169">
        <v>66.790000000000006</v>
      </c>
      <c r="G165" s="170"/>
      <c r="H165" s="170"/>
      <c r="I165" s="170">
        <f>ROUND(F165*(G165+H165),2)</f>
        <v>0</v>
      </c>
      <c r="J165" s="168">
        <f>ROUND(F165*(N165),2)</f>
        <v>1898.17</v>
      </c>
      <c r="K165" s="1">
        <f>ROUND(F165*(O165),2)</f>
        <v>0</v>
      </c>
      <c r="L165" s="1">
        <f>ROUND(F165*(G165),2)</f>
        <v>0</v>
      </c>
      <c r="M165" s="1"/>
      <c r="N165" s="1">
        <v>28.42</v>
      </c>
      <c r="O165" s="1"/>
      <c r="P165" s="167"/>
      <c r="Q165" s="173"/>
      <c r="R165" s="173"/>
      <c r="S165" s="167"/>
      <c r="Z165">
        <v>0</v>
      </c>
    </row>
    <row r="166" spans="1:26" x14ac:dyDescent="0.25">
      <c r="A166" s="156"/>
      <c r="B166" s="156"/>
      <c r="C166" s="156"/>
      <c r="D166" s="156" t="s">
        <v>82</v>
      </c>
      <c r="E166" s="156"/>
      <c r="F166" s="167"/>
      <c r="G166" s="159"/>
      <c r="H166" s="159">
        <f>ROUND((SUM(M163:M165))/1,2)</f>
        <v>0</v>
      </c>
      <c r="I166" s="159">
        <f>ROUND((SUM(I163:I165))/1,2)</f>
        <v>0</v>
      </c>
      <c r="J166" s="156"/>
      <c r="K166" s="156"/>
      <c r="L166" s="156">
        <f>ROUND((SUM(L163:L165))/1,2)</f>
        <v>0</v>
      </c>
      <c r="M166" s="156">
        <f>ROUND((SUM(M163:M165))/1,2)</f>
        <v>0</v>
      </c>
      <c r="N166" s="156"/>
      <c r="O166" s="156"/>
      <c r="P166" s="174">
        <f>ROUND((SUM(P163:P165))/1,2)</f>
        <v>0</v>
      </c>
      <c r="Q166" s="153"/>
      <c r="R166" s="153"/>
      <c r="S166" s="174">
        <f>ROUND((SUM(S163:S165))/1,2)</f>
        <v>0</v>
      </c>
      <c r="T166" s="153"/>
      <c r="U166" s="153"/>
      <c r="V166" s="153"/>
      <c r="W166" s="153"/>
      <c r="X166" s="153"/>
      <c r="Y166" s="153"/>
      <c r="Z166" s="153"/>
    </row>
    <row r="167" spans="1:26" x14ac:dyDescent="0.25">
      <c r="A167" s="1"/>
      <c r="B167" s="1"/>
      <c r="C167" s="1"/>
      <c r="D167" s="1"/>
      <c r="E167" s="1"/>
      <c r="F167" s="163"/>
      <c r="G167" s="149"/>
      <c r="H167" s="149"/>
      <c r="I167" s="149"/>
      <c r="J167" s="1"/>
      <c r="K167" s="1"/>
      <c r="L167" s="1"/>
      <c r="M167" s="1"/>
      <c r="N167" s="1"/>
      <c r="O167" s="1"/>
      <c r="P167" s="1"/>
      <c r="S167" s="1"/>
    </row>
    <row r="168" spans="1:26" x14ac:dyDescent="0.25">
      <c r="A168" s="156"/>
      <c r="B168" s="156"/>
      <c r="C168" s="156"/>
      <c r="D168" s="156" t="s">
        <v>83</v>
      </c>
      <c r="E168" s="156"/>
      <c r="F168" s="167"/>
      <c r="G168" s="157"/>
      <c r="H168" s="157"/>
      <c r="I168" s="157"/>
      <c r="J168" s="156"/>
      <c r="K168" s="156"/>
      <c r="L168" s="156"/>
      <c r="M168" s="156"/>
      <c r="N168" s="156"/>
      <c r="O168" s="156"/>
      <c r="P168" s="156"/>
      <c r="Q168" s="153"/>
      <c r="R168" s="153"/>
      <c r="S168" s="156"/>
      <c r="T168" s="153"/>
      <c r="U168" s="153"/>
      <c r="V168" s="153"/>
      <c r="W168" s="153"/>
      <c r="X168" s="153"/>
      <c r="Y168" s="153"/>
      <c r="Z168" s="153"/>
    </row>
    <row r="169" spans="1:26" ht="24.95" customHeight="1" x14ac:dyDescent="0.25">
      <c r="A169" s="171"/>
      <c r="B169" s="168" t="s">
        <v>347</v>
      </c>
      <c r="C169" s="172" t="s">
        <v>348</v>
      </c>
      <c r="D169" s="168" t="s">
        <v>349</v>
      </c>
      <c r="E169" s="168" t="s">
        <v>233</v>
      </c>
      <c r="F169" s="169">
        <v>10.199999999999999</v>
      </c>
      <c r="G169" s="170"/>
      <c r="H169" s="170"/>
      <c r="I169" s="170">
        <f t="shared" ref="I169:I177" si="38">ROUND(F169*(G169+H169),2)</f>
        <v>0</v>
      </c>
      <c r="J169" s="168">
        <f t="shared" ref="J169:J177" si="39">ROUND(F169*(N169),2)</f>
        <v>118.42</v>
      </c>
      <c r="K169" s="1">
        <f t="shared" ref="K169:K177" si="40">ROUND(F169*(O169),2)</f>
        <v>0</v>
      </c>
      <c r="L169" s="1">
        <f t="shared" ref="L169:L177" si="41">ROUND(F169*(G169),2)</f>
        <v>0</v>
      </c>
      <c r="M169" s="1"/>
      <c r="N169" s="1">
        <v>11.61</v>
      </c>
      <c r="O169" s="1"/>
      <c r="P169" s="167">
        <f t="shared" ref="P169:P176" si="42">ROUND(F169*(R169),3)</f>
        <v>2.1000000000000001E-2</v>
      </c>
      <c r="Q169" s="173"/>
      <c r="R169" s="173">
        <v>2.0500000000000002E-3</v>
      </c>
      <c r="S169" s="167"/>
      <c r="Z169">
        <v>0</v>
      </c>
    </row>
    <row r="170" spans="1:26" ht="24.95" customHeight="1" x14ac:dyDescent="0.25">
      <c r="A170" s="171"/>
      <c r="B170" s="168" t="s">
        <v>347</v>
      </c>
      <c r="C170" s="172" t="s">
        <v>350</v>
      </c>
      <c r="D170" s="168" t="s">
        <v>351</v>
      </c>
      <c r="E170" s="168" t="s">
        <v>233</v>
      </c>
      <c r="F170" s="169">
        <v>11.6</v>
      </c>
      <c r="G170" s="170"/>
      <c r="H170" s="170"/>
      <c r="I170" s="170">
        <f t="shared" si="38"/>
        <v>0</v>
      </c>
      <c r="J170" s="168">
        <f t="shared" si="39"/>
        <v>285.58999999999997</v>
      </c>
      <c r="K170" s="1">
        <f t="shared" si="40"/>
        <v>0</v>
      </c>
      <c r="L170" s="1">
        <f t="shared" si="41"/>
        <v>0</v>
      </c>
      <c r="M170" s="1"/>
      <c r="N170" s="1">
        <v>24.62</v>
      </c>
      <c r="O170" s="1"/>
      <c r="P170" s="167">
        <f t="shared" si="42"/>
        <v>5.7000000000000002E-2</v>
      </c>
      <c r="Q170" s="173"/>
      <c r="R170" s="173">
        <v>4.9500000000000004E-3</v>
      </c>
      <c r="S170" s="167"/>
      <c r="Z170">
        <v>0</v>
      </c>
    </row>
    <row r="171" spans="1:26" ht="24.95" customHeight="1" x14ac:dyDescent="0.25">
      <c r="A171" s="171"/>
      <c r="B171" s="168" t="s">
        <v>347</v>
      </c>
      <c r="C171" s="172" t="s">
        <v>352</v>
      </c>
      <c r="D171" s="168" t="s">
        <v>353</v>
      </c>
      <c r="E171" s="168" t="s">
        <v>233</v>
      </c>
      <c r="F171" s="169">
        <v>4</v>
      </c>
      <c r="G171" s="170"/>
      <c r="H171" s="170"/>
      <c r="I171" s="170">
        <f t="shared" si="38"/>
        <v>0</v>
      </c>
      <c r="J171" s="168">
        <f t="shared" si="39"/>
        <v>102.88</v>
      </c>
      <c r="K171" s="1">
        <f t="shared" si="40"/>
        <v>0</v>
      </c>
      <c r="L171" s="1">
        <f t="shared" si="41"/>
        <v>0</v>
      </c>
      <c r="M171" s="1"/>
      <c r="N171" s="1">
        <v>25.72</v>
      </c>
      <c r="O171" s="1"/>
      <c r="P171" s="167">
        <f t="shared" si="42"/>
        <v>7.0000000000000001E-3</v>
      </c>
      <c r="Q171" s="173"/>
      <c r="R171" s="173">
        <v>1.7299999999999998E-3</v>
      </c>
      <c r="S171" s="167"/>
      <c r="Z171">
        <v>0</v>
      </c>
    </row>
    <row r="172" spans="1:26" ht="24.95" customHeight="1" x14ac:dyDescent="0.25">
      <c r="A172" s="171"/>
      <c r="B172" s="168" t="s">
        <v>347</v>
      </c>
      <c r="C172" s="172" t="s">
        <v>354</v>
      </c>
      <c r="D172" s="168" t="s">
        <v>355</v>
      </c>
      <c r="E172" s="168" t="s">
        <v>143</v>
      </c>
      <c r="F172" s="169">
        <v>2</v>
      </c>
      <c r="G172" s="170"/>
      <c r="H172" s="170"/>
      <c r="I172" s="170">
        <f t="shared" si="38"/>
        <v>0</v>
      </c>
      <c r="J172" s="168">
        <f t="shared" si="39"/>
        <v>24.9</v>
      </c>
      <c r="K172" s="1">
        <f t="shared" si="40"/>
        <v>0</v>
      </c>
      <c r="L172" s="1">
        <f t="shared" si="41"/>
        <v>0</v>
      </c>
      <c r="M172" s="1"/>
      <c r="N172" s="1">
        <v>12.45</v>
      </c>
      <c r="O172" s="1"/>
      <c r="P172" s="167">
        <f t="shared" si="42"/>
        <v>1E-3</v>
      </c>
      <c r="Q172" s="173"/>
      <c r="R172" s="173">
        <v>3.6999999999999999E-4</v>
      </c>
      <c r="S172" s="167"/>
      <c r="Z172">
        <v>0</v>
      </c>
    </row>
    <row r="173" spans="1:26" ht="24.95" customHeight="1" x14ac:dyDescent="0.25">
      <c r="A173" s="171"/>
      <c r="B173" s="168" t="s">
        <v>347</v>
      </c>
      <c r="C173" s="172" t="s">
        <v>356</v>
      </c>
      <c r="D173" s="168" t="s">
        <v>357</v>
      </c>
      <c r="E173" s="168" t="s">
        <v>143</v>
      </c>
      <c r="F173" s="169">
        <v>1</v>
      </c>
      <c r="G173" s="170"/>
      <c r="H173" s="170"/>
      <c r="I173" s="170">
        <f t="shared" si="38"/>
        <v>0</v>
      </c>
      <c r="J173" s="168">
        <f t="shared" si="39"/>
        <v>13.45</v>
      </c>
      <c r="K173" s="1">
        <f t="shared" si="40"/>
        <v>0</v>
      </c>
      <c r="L173" s="1">
        <f t="shared" si="41"/>
        <v>0</v>
      </c>
      <c r="M173" s="1"/>
      <c r="N173" s="1">
        <v>13.45</v>
      </c>
      <c r="O173" s="1"/>
      <c r="P173" s="167">
        <f t="shared" si="42"/>
        <v>0</v>
      </c>
      <c r="Q173" s="173"/>
      <c r="R173" s="173">
        <v>3.6999999999999999E-4</v>
      </c>
      <c r="S173" s="167"/>
      <c r="Z173">
        <v>0</v>
      </c>
    </row>
    <row r="174" spans="1:26" ht="24.95" customHeight="1" x14ac:dyDescent="0.25">
      <c r="A174" s="171"/>
      <c r="B174" s="168" t="s">
        <v>347</v>
      </c>
      <c r="C174" s="172" t="s">
        <v>358</v>
      </c>
      <c r="D174" s="168" t="s">
        <v>359</v>
      </c>
      <c r="E174" s="168" t="s">
        <v>143</v>
      </c>
      <c r="F174" s="169">
        <v>1</v>
      </c>
      <c r="G174" s="170"/>
      <c r="H174" s="170"/>
      <c r="I174" s="170">
        <f t="shared" si="38"/>
        <v>0</v>
      </c>
      <c r="J174" s="168">
        <f t="shared" si="39"/>
        <v>9.19</v>
      </c>
      <c r="K174" s="1">
        <f t="shared" si="40"/>
        <v>0</v>
      </c>
      <c r="L174" s="1">
        <f t="shared" si="41"/>
        <v>0</v>
      </c>
      <c r="M174" s="1"/>
      <c r="N174" s="1">
        <v>9.19</v>
      </c>
      <c r="O174" s="1"/>
      <c r="P174" s="167">
        <f t="shared" si="42"/>
        <v>0</v>
      </c>
      <c r="Q174" s="173"/>
      <c r="R174" s="173">
        <v>2.5000000000000001E-4</v>
      </c>
      <c r="S174" s="167"/>
      <c r="Z174">
        <v>0</v>
      </c>
    </row>
    <row r="175" spans="1:26" ht="24.95" customHeight="1" x14ac:dyDescent="0.25">
      <c r="A175" s="171"/>
      <c r="B175" s="168" t="s">
        <v>347</v>
      </c>
      <c r="C175" s="172" t="s">
        <v>360</v>
      </c>
      <c r="D175" s="168" t="s">
        <v>361</v>
      </c>
      <c r="E175" s="168" t="s">
        <v>233</v>
      </c>
      <c r="F175" s="169">
        <v>15.38</v>
      </c>
      <c r="G175" s="170"/>
      <c r="H175" s="170"/>
      <c r="I175" s="170">
        <f t="shared" si="38"/>
        <v>0</v>
      </c>
      <c r="J175" s="168">
        <f t="shared" si="39"/>
        <v>428.49</v>
      </c>
      <c r="K175" s="1">
        <f t="shared" si="40"/>
        <v>0</v>
      </c>
      <c r="L175" s="1">
        <f t="shared" si="41"/>
        <v>0</v>
      </c>
      <c r="M175" s="1"/>
      <c r="N175" s="1">
        <v>27.86</v>
      </c>
      <c r="O175" s="1"/>
      <c r="P175" s="167">
        <f t="shared" si="42"/>
        <v>2.1000000000000001E-2</v>
      </c>
      <c r="Q175" s="173"/>
      <c r="R175" s="173">
        <v>1.3600000000000001E-3</v>
      </c>
      <c r="S175" s="167"/>
      <c r="Z175">
        <v>0</v>
      </c>
    </row>
    <row r="176" spans="1:26" ht="24.95" customHeight="1" x14ac:dyDescent="0.25">
      <c r="A176" s="171"/>
      <c r="B176" s="168" t="s">
        <v>347</v>
      </c>
      <c r="C176" s="172" t="s">
        <v>362</v>
      </c>
      <c r="D176" s="168" t="s">
        <v>363</v>
      </c>
      <c r="E176" s="168" t="s">
        <v>143</v>
      </c>
      <c r="F176" s="169">
        <v>1</v>
      </c>
      <c r="G176" s="170"/>
      <c r="H176" s="170"/>
      <c r="I176" s="170">
        <f t="shared" si="38"/>
        <v>0</v>
      </c>
      <c r="J176" s="168">
        <f t="shared" si="39"/>
        <v>14.87</v>
      </c>
      <c r="K176" s="1">
        <f t="shared" si="40"/>
        <v>0</v>
      </c>
      <c r="L176" s="1">
        <f t="shared" si="41"/>
        <v>0</v>
      </c>
      <c r="M176" s="1"/>
      <c r="N176" s="1">
        <v>14.87</v>
      </c>
      <c r="O176" s="1"/>
      <c r="P176" s="167">
        <f t="shared" si="42"/>
        <v>0</v>
      </c>
      <c r="Q176" s="173"/>
      <c r="R176" s="173">
        <v>2.5000000000000001E-4</v>
      </c>
      <c r="S176" s="167"/>
      <c r="Z176">
        <v>0</v>
      </c>
    </row>
    <row r="177" spans="1:26" ht="24.95" customHeight="1" x14ac:dyDescent="0.25">
      <c r="A177" s="171"/>
      <c r="B177" s="168" t="s">
        <v>364</v>
      </c>
      <c r="C177" s="172" t="s">
        <v>365</v>
      </c>
      <c r="D177" s="168" t="s">
        <v>366</v>
      </c>
      <c r="E177" s="168" t="s">
        <v>253</v>
      </c>
      <c r="F177" s="169">
        <v>1.85</v>
      </c>
      <c r="G177" s="175"/>
      <c r="H177" s="175"/>
      <c r="I177" s="175">
        <f t="shared" si="38"/>
        <v>0</v>
      </c>
      <c r="J177" s="168">
        <f t="shared" si="39"/>
        <v>18.46</v>
      </c>
      <c r="K177" s="1">
        <f t="shared" si="40"/>
        <v>0</v>
      </c>
      <c r="L177" s="1">
        <f t="shared" si="41"/>
        <v>0</v>
      </c>
      <c r="M177" s="1"/>
      <c r="N177" s="1">
        <v>9.98</v>
      </c>
      <c r="O177" s="1"/>
      <c r="P177" s="167"/>
      <c r="Q177" s="173"/>
      <c r="R177" s="173"/>
      <c r="S177" s="167"/>
      <c r="Z177">
        <v>0</v>
      </c>
    </row>
    <row r="178" spans="1:26" x14ac:dyDescent="0.25">
      <c r="A178" s="156"/>
      <c r="B178" s="156"/>
      <c r="C178" s="156"/>
      <c r="D178" s="156" t="s">
        <v>83</v>
      </c>
      <c r="E178" s="156"/>
      <c r="F178" s="167"/>
      <c r="G178" s="159"/>
      <c r="H178" s="159">
        <f>ROUND((SUM(M168:M177))/1,2)</f>
        <v>0</v>
      </c>
      <c r="I178" s="159">
        <f>ROUND((SUM(I168:I177))/1,2)</f>
        <v>0</v>
      </c>
      <c r="J178" s="156"/>
      <c r="K178" s="156"/>
      <c r="L178" s="156">
        <f>ROUND((SUM(L168:L177))/1,2)</f>
        <v>0</v>
      </c>
      <c r="M178" s="156">
        <f>ROUND((SUM(M168:M177))/1,2)</f>
        <v>0</v>
      </c>
      <c r="N178" s="156"/>
      <c r="O178" s="156"/>
      <c r="P178" s="174">
        <f>ROUND((SUM(P168:P177))/1,2)</f>
        <v>0.11</v>
      </c>
      <c r="Q178" s="153"/>
      <c r="R178" s="153"/>
      <c r="S178" s="174">
        <f>ROUND((SUM(S168:S177))/1,2)</f>
        <v>0</v>
      </c>
      <c r="T178" s="153"/>
      <c r="U178" s="153"/>
      <c r="V178" s="153"/>
      <c r="W178" s="153"/>
      <c r="X178" s="153"/>
      <c r="Y178" s="153"/>
      <c r="Z178" s="153"/>
    </row>
    <row r="179" spans="1:26" x14ac:dyDescent="0.25">
      <c r="A179" s="1"/>
      <c r="B179" s="1"/>
      <c r="C179" s="1"/>
      <c r="D179" s="1"/>
      <c r="E179" s="1"/>
      <c r="F179" s="163"/>
      <c r="G179" s="149"/>
      <c r="H179" s="149"/>
      <c r="I179" s="149"/>
      <c r="J179" s="1"/>
      <c r="K179" s="1"/>
      <c r="L179" s="1"/>
      <c r="M179" s="1"/>
      <c r="N179" s="1"/>
      <c r="O179" s="1"/>
      <c r="P179" s="1"/>
      <c r="S179" s="1"/>
    </row>
    <row r="180" spans="1:26" x14ac:dyDescent="0.25">
      <c r="A180" s="156"/>
      <c r="B180" s="156"/>
      <c r="C180" s="156"/>
      <c r="D180" s="156" t="s">
        <v>84</v>
      </c>
      <c r="E180" s="156"/>
      <c r="F180" s="167"/>
      <c r="G180" s="157"/>
      <c r="H180" s="157"/>
      <c r="I180" s="157"/>
      <c r="J180" s="156"/>
      <c r="K180" s="156"/>
      <c r="L180" s="156"/>
      <c r="M180" s="156"/>
      <c r="N180" s="156"/>
      <c r="O180" s="156"/>
      <c r="P180" s="156"/>
      <c r="Q180" s="153"/>
      <c r="R180" s="153"/>
      <c r="S180" s="156"/>
      <c r="T180" s="153"/>
      <c r="U180" s="153"/>
      <c r="V180" s="153"/>
      <c r="W180" s="153"/>
      <c r="X180" s="153"/>
      <c r="Y180" s="153"/>
      <c r="Z180" s="153"/>
    </row>
    <row r="181" spans="1:26" ht="24.95" customHeight="1" x14ac:dyDescent="0.25">
      <c r="A181" s="171"/>
      <c r="B181" s="168" t="s">
        <v>367</v>
      </c>
      <c r="C181" s="172" t="s">
        <v>368</v>
      </c>
      <c r="D181" s="168" t="s">
        <v>369</v>
      </c>
      <c r="E181" s="168" t="s">
        <v>143</v>
      </c>
      <c r="F181" s="169">
        <v>6</v>
      </c>
      <c r="G181" s="170"/>
      <c r="H181" s="170"/>
      <c r="I181" s="170">
        <f t="shared" ref="I181:I197" si="43">ROUND(F181*(G181+H181),2)</f>
        <v>0</v>
      </c>
      <c r="J181" s="168">
        <f t="shared" ref="J181:J197" si="44">ROUND(F181*(N181),2)</f>
        <v>96.96</v>
      </c>
      <c r="K181" s="1">
        <f t="shared" ref="K181:K197" si="45">ROUND(F181*(O181),2)</f>
        <v>0</v>
      </c>
      <c r="L181" s="1">
        <f t="shared" ref="L181:L195" si="46">ROUND(F181*(G181),2)</f>
        <v>0</v>
      </c>
      <c r="M181" s="1"/>
      <c r="N181" s="1">
        <v>16.16</v>
      </c>
      <c r="O181" s="1"/>
      <c r="P181" s="167"/>
      <c r="Q181" s="173"/>
      <c r="R181" s="173"/>
      <c r="S181" s="167"/>
      <c r="Z181">
        <v>0</v>
      </c>
    </row>
    <row r="182" spans="1:26" ht="24.95" customHeight="1" x14ac:dyDescent="0.25">
      <c r="A182" s="171"/>
      <c r="B182" s="168" t="s">
        <v>367</v>
      </c>
      <c r="C182" s="172" t="s">
        <v>370</v>
      </c>
      <c r="D182" s="168" t="s">
        <v>371</v>
      </c>
      <c r="E182" s="168" t="s">
        <v>143</v>
      </c>
      <c r="F182" s="169">
        <v>4</v>
      </c>
      <c r="G182" s="170"/>
      <c r="H182" s="170"/>
      <c r="I182" s="170">
        <f t="shared" si="43"/>
        <v>0</v>
      </c>
      <c r="J182" s="168">
        <f t="shared" si="44"/>
        <v>22.92</v>
      </c>
      <c r="K182" s="1">
        <f t="shared" si="45"/>
        <v>0</v>
      </c>
      <c r="L182" s="1">
        <f t="shared" si="46"/>
        <v>0</v>
      </c>
      <c r="M182" s="1"/>
      <c r="N182" s="1">
        <v>5.73</v>
      </c>
      <c r="O182" s="1"/>
      <c r="P182" s="167">
        <f>ROUND(F182*(R182),3)</f>
        <v>1E-3</v>
      </c>
      <c r="Q182" s="173"/>
      <c r="R182" s="173">
        <v>2.5000000000000001E-4</v>
      </c>
      <c r="S182" s="167"/>
      <c r="Z182">
        <v>0</v>
      </c>
    </row>
    <row r="183" spans="1:26" ht="24.95" customHeight="1" x14ac:dyDescent="0.25">
      <c r="A183" s="171"/>
      <c r="B183" s="168" t="s">
        <v>367</v>
      </c>
      <c r="C183" s="172" t="s">
        <v>372</v>
      </c>
      <c r="D183" s="168" t="s">
        <v>373</v>
      </c>
      <c r="E183" s="168" t="s">
        <v>143</v>
      </c>
      <c r="F183" s="169">
        <v>2</v>
      </c>
      <c r="G183" s="170"/>
      <c r="H183" s="170"/>
      <c r="I183" s="170">
        <f t="shared" si="43"/>
        <v>0</v>
      </c>
      <c r="J183" s="168">
        <f t="shared" si="44"/>
        <v>14.84</v>
      </c>
      <c r="K183" s="1">
        <f t="shared" si="45"/>
        <v>0</v>
      </c>
      <c r="L183" s="1">
        <f t="shared" si="46"/>
        <v>0</v>
      </c>
      <c r="M183" s="1"/>
      <c r="N183" s="1">
        <v>7.42</v>
      </c>
      <c r="O183" s="1"/>
      <c r="P183" s="167">
        <f>ROUND(F183*(R183),3)</f>
        <v>1E-3</v>
      </c>
      <c r="Q183" s="173"/>
      <c r="R183" s="173">
        <v>2.5999999999999998E-4</v>
      </c>
      <c r="S183" s="167"/>
      <c r="Z183">
        <v>0</v>
      </c>
    </row>
    <row r="184" spans="1:26" ht="24.95" customHeight="1" x14ac:dyDescent="0.25">
      <c r="A184" s="171"/>
      <c r="B184" s="168" t="s">
        <v>367</v>
      </c>
      <c r="C184" s="172" t="s">
        <v>374</v>
      </c>
      <c r="D184" s="168" t="s">
        <v>375</v>
      </c>
      <c r="E184" s="168" t="s">
        <v>143</v>
      </c>
      <c r="F184" s="169">
        <v>2</v>
      </c>
      <c r="G184" s="170"/>
      <c r="H184" s="170"/>
      <c r="I184" s="170">
        <f t="shared" si="43"/>
        <v>0</v>
      </c>
      <c r="J184" s="168">
        <f t="shared" si="44"/>
        <v>19.64</v>
      </c>
      <c r="K184" s="1">
        <f t="shared" si="45"/>
        <v>0</v>
      </c>
      <c r="L184" s="1">
        <f t="shared" si="46"/>
        <v>0</v>
      </c>
      <c r="M184" s="1"/>
      <c r="N184" s="1">
        <v>9.82</v>
      </c>
      <c r="O184" s="1"/>
      <c r="P184" s="167">
        <f>ROUND(F184*(R184),3)</f>
        <v>1E-3</v>
      </c>
      <c r="Q184" s="173"/>
      <c r="R184" s="173">
        <v>3.0000000000000003E-4</v>
      </c>
      <c r="S184" s="167"/>
      <c r="Z184">
        <v>0</v>
      </c>
    </row>
    <row r="185" spans="1:26" ht="24.95" customHeight="1" x14ac:dyDescent="0.25">
      <c r="A185" s="171"/>
      <c r="B185" s="168" t="s">
        <v>367</v>
      </c>
      <c r="C185" s="172" t="s">
        <v>376</v>
      </c>
      <c r="D185" s="168" t="s">
        <v>377</v>
      </c>
      <c r="E185" s="168" t="s">
        <v>253</v>
      </c>
      <c r="F185" s="169">
        <v>0.55000000000000004</v>
      </c>
      <c r="G185" s="175"/>
      <c r="H185" s="175"/>
      <c r="I185" s="175">
        <f t="shared" si="43"/>
        <v>0</v>
      </c>
      <c r="J185" s="168">
        <f t="shared" si="44"/>
        <v>15.79</v>
      </c>
      <c r="K185" s="1">
        <f t="shared" si="45"/>
        <v>0</v>
      </c>
      <c r="L185" s="1">
        <f t="shared" si="46"/>
        <v>0</v>
      </c>
      <c r="M185" s="1"/>
      <c r="N185" s="1">
        <v>28.71</v>
      </c>
      <c r="O185" s="1"/>
      <c r="P185" s="167"/>
      <c r="Q185" s="173"/>
      <c r="R185" s="173"/>
      <c r="S185" s="167"/>
      <c r="Z185">
        <v>0</v>
      </c>
    </row>
    <row r="186" spans="1:26" ht="24.95" customHeight="1" x14ac:dyDescent="0.25">
      <c r="A186" s="171"/>
      <c r="B186" s="168" t="s">
        <v>154</v>
      </c>
      <c r="C186" s="172" t="s">
        <v>378</v>
      </c>
      <c r="D186" s="168" t="s">
        <v>379</v>
      </c>
      <c r="E186" s="168" t="s">
        <v>233</v>
      </c>
      <c r="F186" s="169">
        <v>22.05</v>
      </c>
      <c r="G186" s="170"/>
      <c r="H186" s="170"/>
      <c r="I186" s="170">
        <f t="shared" si="43"/>
        <v>0</v>
      </c>
      <c r="J186" s="168">
        <f t="shared" si="44"/>
        <v>44.1</v>
      </c>
      <c r="K186" s="1">
        <f t="shared" si="45"/>
        <v>0</v>
      </c>
      <c r="L186" s="1">
        <f t="shared" si="46"/>
        <v>0</v>
      </c>
      <c r="M186" s="1"/>
      <c r="N186" s="1">
        <v>2</v>
      </c>
      <c r="O186" s="1"/>
      <c r="P186" s="167"/>
      <c r="Q186" s="173"/>
      <c r="R186" s="173"/>
      <c r="S186" s="167"/>
      <c r="Z186">
        <v>0</v>
      </c>
    </row>
    <row r="187" spans="1:26" ht="24.95" customHeight="1" x14ac:dyDescent="0.25">
      <c r="A187" s="171"/>
      <c r="B187" s="168" t="s">
        <v>154</v>
      </c>
      <c r="C187" s="172" t="s">
        <v>380</v>
      </c>
      <c r="D187" s="168" t="s">
        <v>381</v>
      </c>
      <c r="E187" s="168" t="s">
        <v>233</v>
      </c>
      <c r="F187" s="169">
        <v>22.05</v>
      </c>
      <c r="G187" s="170"/>
      <c r="H187" s="170"/>
      <c r="I187" s="170">
        <f t="shared" si="43"/>
        <v>0</v>
      </c>
      <c r="J187" s="168">
        <f t="shared" si="44"/>
        <v>14.77</v>
      </c>
      <c r="K187" s="1">
        <f t="shared" si="45"/>
        <v>0</v>
      </c>
      <c r="L187" s="1">
        <f t="shared" si="46"/>
        <v>0</v>
      </c>
      <c r="M187" s="1"/>
      <c r="N187" s="1">
        <v>0.67</v>
      </c>
      <c r="O187" s="1"/>
      <c r="P187" s="167"/>
      <c r="Q187" s="173"/>
      <c r="R187" s="173"/>
      <c r="S187" s="167"/>
      <c r="Z187">
        <v>0</v>
      </c>
    </row>
    <row r="188" spans="1:26" ht="24.95" customHeight="1" x14ac:dyDescent="0.25">
      <c r="A188" s="171"/>
      <c r="B188" s="168" t="s">
        <v>154</v>
      </c>
      <c r="C188" s="172" t="s">
        <v>382</v>
      </c>
      <c r="D188" s="168" t="s">
        <v>383</v>
      </c>
      <c r="E188" s="168" t="s">
        <v>143</v>
      </c>
      <c r="F188" s="169">
        <v>6</v>
      </c>
      <c r="G188" s="170"/>
      <c r="H188" s="170"/>
      <c r="I188" s="170">
        <f t="shared" si="43"/>
        <v>0</v>
      </c>
      <c r="J188" s="168">
        <f t="shared" si="44"/>
        <v>114.42</v>
      </c>
      <c r="K188" s="1">
        <f t="shared" si="45"/>
        <v>0</v>
      </c>
      <c r="L188" s="1">
        <f t="shared" si="46"/>
        <v>0</v>
      </c>
      <c r="M188" s="1"/>
      <c r="N188" s="1">
        <v>19.07</v>
      </c>
      <c r="O188" s="1"/>
      <c r="P188" s="167"/>
      <c r="Q188" s="173"/>
      <c r="R188" s="173"/>
      <c r="S188" s="167"/>
      <c r="Z188">
        <v>0</v>
      </c>
    </row>
    <row r="189" spans="1:26" ht="24.95" customHeight="1" x14ac:dyDescent="0.25">
      <c r="A189" s="171"/>
      <c r="B189" s="168" t="s">
        <v>154</v>
      </c>
      <c r="C189" s="172" t="s">
        <v>384</v>
      </c>
      <c r="D189" s="168" t="s">
        <v>385</v>
      </c>
      <c r="E189" s="168" t="s">
        <v>143</v>
      </c>
      <c r="F189" s="169">
        <v>1</v>
      </c>
      <c r="G189" s="170"/>
      <c r="H189" s="170"/>
      <c r="I189" s="170">
        <f t="shared" si="43"/>
        <v>0</v>
      </c>
      <c r="J189" s="168">
        <f t="shared" si="44"/>
        <v>994</v>
      </c>
      <c r="K189" s="1">
        <f t="shared" si="45"/>
        <v>0</v>
      </c>
      <c r="L189" s="1">
        <f t="shared" si="46"/>
        <v>0</v>
      </c>
      <c r="M189" s="1"/>
      <c r="N189" s="1">
        <v>994</v>
      </c>
      <c r="O189" s="1"/>
      <c r="P189" s="167"/>
      <c r="Q189" s="173"/>
      <c r="R189" s="173"/>
      <c r="S189" s="167"/>
      <c r="Z189">
        <v>0</v>
      </c>
    </row>
    <row r="190" spans="1:26" ht="24.95" customHeight="1" x14ac:dyDescent="0.25">
      <c r="A190" s="171"/>
      <c r="B190" s="168" t="s">
        <v>154</v>
      </c>
      <c r="C190" s="172" t="s">
        <v>386</v>
      </c>
      <c r="D190" s="168" t="s">
        <v>387</v>
      </c>
      <c r="E190" s="168" t="s">
        <v>143</v>
      </c>
      <c r="F190" s="169">
        <v>3</v>
      </c>
      <c r="G190" s="170"/>
      <c r="H190" s="170"/>
      <c r="I190" s="170">
        <f t="shared" si="43"/>
        <v>0</v>
      </c>
      <c r="J190" s="168">
        <f t="shared" si="44"/>
        <v>354</v>
      </c>
      <c r="K190" s="1">
        <f t="shared" si="45"/>
        <v>0</v>
      </c>
      <c r="L190" s="1">
        <f t="shared" si="46"/>
        <v>0</v>
      </c>
      <c r="M190" s="1"/>
      <c r="N190" s="1">
        <v>118</v>
      </c>
      <c r="O190" s="1"/>
      <c r="P190" s="167"/>
      <c r="Q190" s="173"/>
      <c r="R190" s="173"/>
      <c r="S190" s="167"/>
      <c r="Z190">
        <v>0</v>
      </c>
    </row>
    <row r="191" spans="1:26" ht="24.95" customHeight="1" x14ac:dyDescent="0.25">
      <c r="A191" s="171"/>
      <c r="B191" s="168" t="s">
        <v>154</v>
      </c>
      <c r="C191" s="172" t="s">
        <v>388</v>
      </c>
      <c r="D191" s="168" t="s">
        <v>389</v>
      </c>
      <c r="E191" s="168" t="s">
        <v>143</v>
      </c>
      <c r="F191" s="169">
        <v>2</v>
      </c>
      <c r="G191" s="170"/>
      <c r="H191" s="170"/>
      <c r="I191" s="170">
        <f t="shared" si="43"/>
        <v>0</v>
      </c>
      <c r="J191" s="168">
        <f t="shared" si="44"/>
        <v>324</v>
      </c>
      <c r="K191" s="1">
        <f t="shared" si="45"/>
        <v>0</v>
      </c>
      <c r="L191" s="1">
        <f t="shared" si="46"/>
        <v>0</v>
      </c>
      <c r="M191" s="1"/>
      <c r="N191" s="1">
        <v>162</v>
      </c>
      <c r="O191" s="1"/>
      <c r="P191" s="167"/>
      <c r="Q191" s="173"/>
      <c r="R191" s="173"/>
      <c r="S191" s="167"/>
      <c r="Z191">
        <v>0</v>
      </c>
    </row>
    <row r="192" spans="1:26" ht="24.95" customHeight="1" x14ac:dyDescent="0.25">
      <c r="A192" s="171"/>
      <c r="B192" s="168" t="s">
        <v>154</v>
      </c>
      <c r="C192" s="172" t="s">
        <v>390</v>
      </c>
      <c r="D192" s="168" t="s">
        <v>391</v>
      </c>
      <c r="E192" s="168" t="s">
        <v>143</v>
      </c>
      <c r="F192" s="169">
        <v>2</v>
      </c>
      <c r="G192" s="170"/>
      <c r="H192" s="170"/>
      <c r="I192" s="170">
        <f t="shared" si="43"/>
        <v>0</v>
      </c>
      <c r="J192" s="168">
        <f t="shared" si="44"/>
        <v>368</v>
      </c>
      <c r="K192" s="1">
        <f t="shared" si="45"/>
        <v>0</v>
      </c>
      <c r="L192" s="1">
        <f t="shared" si="46"/>
        <v>0</v>
      </c>
      <c r="M192" s="1"/>
      <c r="N192" s="1">
        <v>184</v>
      </c>
      <c r="O192" s="1"/>
      <c r="P192" s="167"/>
      <c r="Q192" s="173"/>
      <c r="R192" s="173"/>
      <c r="S192" s="167"/>
      <c r="Z192">
        <v>0</v>
      </c>
    </row>
    <row r="193" spans="1:26" ht="24.95" customHeight="1" x14ac:dyDescent="0.25">
      <c r="A193" s="171"/>
      <c r="B193" s="168" t="s">
        <v>154</v>
      </c>
      <c r="C193" s="172" t="s">
        <v>392</v>
      </c>
      <c r="D193" s="168" t="s">
        <v>393</v>
      </c>
      <c r="E193" s="168" t="s">
        <v>143</v>
      </c>
      <c r="F193" s="169">
        <v>1</v>
      </c>
      <c r="G193" s="170"/>
      <c r="H193" s="170"/>
      <c r="I193" s="170">
        <f t="shared" si="43"/>
        <v>0</v>
      </c>
      <c r="J193" s="168">
        <f t="shared" si="44"/>
        <v>324</v>
      </c>
      <c r="K193" s="1">
        <f t="shared" si="45"/>
        <v>0</v>
      </c>
      <c r="L193" s="1">
        <f t="shared" si="46"/>
        <v>0</v>
      </c>
      <c r="M193" s="1"/>
      <c r="N193" s="1">
        <v>324</v>
      </c>
      <c r="O193" s="1"/>
      <c r="P193" s="167"/>
      <c r="Q193" s="173"/>
      <c r="R193" s="173"/>
      <c r="S193" s="167"/>
      <c r="Z193">
        <v>0</v>
      </c>
    </row>
    <row r="194" spans="1:26" ht="24.95" customHeight="1" x14ac:dyDescent="0.25">
      <c r="A194" s="171"/>
      <c r="B194" s="168" t="s">
        <v>154</v>
      </c>
      <c r="C194" s="172" t="s">
        <v>394</v>
      </c>
      <c r="D194" s="168" t="s">
        <v>395</v>
      </c>
      <c r="E194" s="168" t="s">
        <v>143</v>
      </c>
      <c r="F194" s="169">
        <v>1</v>
      </c>
      <c r="G194" s="170"/>
      <c r="H194" s="170"/>
      <c r="I194" s="170">
        <f t="shared" si="43"/>
        <v>0</v>
      </c>
      <c r="J194" s="168">
        <f t="shared" si="44"/>
        <v>294</v>
      </c>
      <c r="K194" s="1">
        <f t="shared" si="45"/>
        <v>0</v>
      </c>
      <c r="L194" s="1">
        <f t="shared" si="46"/>
        <v>0</v>
      </c>
      <c r="M194" s="1"/>
      <c r="N194" s="1">
        <v>294</v>
      </c>
      <c r="O194" s="1"/>
      <c r="P194" s="167"/>
      <c r="Q194" s="173"/>
      <c r="R194" s="173"/>
      <c r="S194" s="167"/>
      <c r="Z194">
        <v>0</v>
      </c>
    </row>
    <row r="195" spans="1:26" ht="24.95" customHeight="1" x14ac:dyDescent="0.25">
      <c r="A195" s="171"/>
      <c r="B195" s="168" t="s">
        <v>154</v>
      </c>
      <c r="C195" s="172" t="s">
        <v>396</v>
      </c>
      <c r="D195" s="168" t="s">
        <v>397</v>
      </c>
      <c r="E195" s="168" t="s">
        <v>233</v>
      </c>
      <c r="F195" s="169">
        <v>21</v>
      </c>
      <c r="G195" s="170"/>
      <c r="H195" s="170"/>
      <c r="I195" s="170">
        <f t="shared" si="43"/>
        <v>0</v>
      </c>
      <c r="J195" s="168">
        <f t="shared" si="44"/>
        <v>217.35</v>
      </c>
      <c r="K195" s="1">
        <f t="shared" si="45"/>
        <v>0</v>
      </c>
      <c r="L195" s="1">
        <f t="shared" si="46"/>
        <v>0</v>
      </c>
      <c r="M195" s="1"/>
      <c r="N195" s="1">
        <v>10.35</v>
      </c>
      <c r="O195" s="1"/>
      <c r="P195" s="167"/>
      <c r="Q195" s="173"/>
      <c r="R195" s="173"/>
      <c r="S195" s="167"/>
      <c r="Z195">
        <v>0</v>
      </c>
    </row>
    <row r="196" spans="1:26" ht="35.1" customHeight="1" x14ac:dyDescent="0.25">
      <c r="A196" s="171"/>
      <c r="B196" s="168" t="s">
        <v>138</v>
      </c>
      <c r="C196" s="172" t="s">
        <v>398</v>
      </c>
      <c r="D196" s="168" t="s">
        <v>399</v>
      </c>
      <c r="E196" s="168" t="s">
        <v>143</v>
      </c>
      <c r="F196" s="169">
        <v>6</v>
      </c>
      <c r="G196" s="170"/>
      <c r="H196" s="170"/>
      <c r="I196" s="170">
        <f t="shared" si="43"/>
        <v>0</v>
      </c>
      <c r="J196" s="168">
        <f t="shared" si="44"/>
        <v>541.5</v>
      </c>
      <c r="K196" s="1">
        <f t="shared" si="45"/>
        <v>0</v>
      </c>
      <c r="L196" s="1"/>
      <c r="M196" s="1">
        <f>ROUND(F196*(G196),2)</f>
        <v>0</v>
      </c>
      <c r="N196" s="1">
        <v>90.25</v>
      </c>
      <c r="O196" s="1"/>
      <c r="P196" s="167">
        <f>ROUND(F196*(R196),3)</f>
        <v>0.151</v>
      </c>
      <c r="Q196" s="173"/>
      <c r="R196" s="173">
        <v>2.513E-2</v>
      </c>
      <c r="S196" s="167"/>
      <c r="Z196">
        <v>0</v>
      </c>
    </row>
    <row r="197" spans="1:26" ht="24.95" customHeight="1" x14ac:dyDescent="0.25">
      <c r="A197" s="171"/>
      <c r="B197" s="168" t="s">
        <v>138</v>
      </c>
      <c r="C197" s="172" t="s">
        <v>400</v>
      </c>
      <c r="D197" s="168" t="s">
        <v>401</v>
      </c>
      <c r="E197" s="168" t="s">
        <v>233</v>
      </c>
      <c r="F197" s="169">
        <v>10.199999999999999</v>
      </c>
      <c r="G197" s="170"/>
      <c r="H197" s="170"/>
      <c r="I197" s="170">
        <f t="shared" si="43"/>
        <v>0</v>
      </c>
      <c r="J197" s="168">
        <f t="shared" si="44"/>
        <v>120.87</v>
      </c>
      <c r="K197" s="1">
        <f t="shared" si="45"/>
        <v>0</v>
      </c>
      <c r="L197" s="1"/>
      <c r="M197" s="1">
        <f>ROUND(F197*(G197),2)</f>
        <v>0</v>
      </c>
      <c r="N197" s="1">
        <v>11.85</v>
      </c>
      <c r="O197" s="1"/>
      <c r="P197" s="167">
        <f>ROUND(F197*(R197),3)</f>
        <v>8.0000000000000002E-3</v>
      </c>
      <c r="Q197" s="173"/>
      <c r="R197" s="173">
        <v>7.3999999999999999E-4</v>
      </c>
      <c r="S197" s="167"/>
      <c r="Z197">
        <v>0</v>
      </c>
    </row>
    <row r="198" spans="1:26" x14ac:dyDescent="0.25">
      <c r="A198" s="156"/>
      <c r="B198" s="156"/>
      <c r="C198" s="156"/>
      <c r="D198" s="156" t="s">
        <v>84</v>
      </c>
      <c r="E198" s="156"/>
      <c r="F198" s="167"/>
      <c r="G198" s="159"/>
      <c r="H198" s="159">
        <f>ROUND((SUM(M180:M197))/1,2)</f>
        <v>0</v>
      </c>
      <c r="I198" s="159">
        <f>ROUND((SUM(I180:I197))/1,2)</f>
        <v>0</v>
      </c>
      <c r="J198" s="156"/>
      <c r="K198" s="156"/>
      <c r="L198" s="156">
        <f>ROUND((SUM(L180:L197))/1,2)</f>
        <v>0</v>
      </c>
      <c r="M198" s="156">
        <f>ROUND((SUM(M180:M197))/1,2)</f>
        <v>0</v>
      </c>
      <c r="N198" s="156"/>
      <c r="O198" s="156"/>
      <c r="P198" s="174">
        <f>ROUND((SUM(P180:P197))/1,2)</f>
        <v>0.16</v>
      </c>
      <c r="Q198" s="153"/>
      <c r="R198" s="153"/>
      <c r="S198" s="174">
        <f>ROUND((SUM(S180:S197))/1,2)</f>
        <v>0</v>
      </c>
      <c r="T198" s="153"/>
      <c r="U198" s="153"/>
      <c r="V198" s="153"/>
      <c r="W198" s="153"/>
      <c r="X198" s="153"/>
      <c r="Y198" s="153"/>
      <c r="Z198" s="153"/>
    </row>
    <row r="199" spans="1:26" x14ac:dyDescent="0.25">
      <c r="A199" s="1"/>
      <c r="B199" s="1"/>
      <c r="C199" s="1"/>
      <c r="D199" s="1"/>
      <c r="E199" s="1"/>
      <c r="F199" s="163"/>
      <c r="G199" s="149"/>
      <c r="H199" s="149"/>
      <c r="I199" s="149"/>
      <c r="J199" s="1"/>
      <c r="K199" s="1"/>
      <c r="L199" s="1"/>
      <c r="M199" s="1"/>
      <c r="N199" s="1"/>
      <c r="O199" s="1"/>
      <c r="P199" s="1"/>
      <c r="S199" s="1"/>
    </row>
    <row r="200" spans="1:26" x14ac:dyDescent="0.25">
      <c r="A200" s="156"/>
      <c r="B200" s="156"/>
      <c r="C200" s="156"/>
      <c r="D200" s="156" t="s">
        <v>85</v>
      </c>
      <c r="E200" s="156"/>
      <c r="F200" s="167"/>
      <c r="G200" s="157"/>
      <c r="H200" s="157"/>
      <c r="I200" s="157"/>
      <c r="J200" s="156"/>
      <c r="K200" s="156"/>
      <c r="L200" s="156"/>
      <c r="M200" s="156"/>
      <c r="N200" s="156"/>
      <c r="O200" s="156"/>
      <c r="P200" s="156"/>
      <c r="Q200" s="153"/>
      <c r="R200" s="153"/>
      <c r="S200" s="156"/>
      <c r="T200" s="153"/>
      <c r="U200" s="153"/>
      <c r="V200" s="153"/>
      <c r="W200" s="153"/>
      <c r="X200" s="153"/>
      <c r="Y200" s="153"/>
      <c r="Z200" s="153"/>
    </row>
    <row r="201" spans="1:26" ht="24.95" customHeight="1" x14ac:dyDescent="0.25">
      <c r="A201" s="171"/>
      <c r="B201" s="168" t="s">
        <v>402</v>
      </c>
      <c r="C201" s="172" t="s">
        <v>403</v>
      </c>
      <c r="D201" s="168" t="s">
        <v>404</v>
      </c>
      <c r="E201" s="168" t="s">
        <v>143</v>
      </c>
      <c r="F201" s="169">
        <v>1</v>
      </c>
      <c r="G201" s="170"/>
      <c r="H201" s="170"/>
      <c r="I201" s="170">
        <f>ROUND(F201*(G201+H201),2)</f>
        <v>0</v>
      </c>
      <c r="J201" s="168">
        <f>ROUND(F201*(N201),2)</f>
        <v>31.29</v>
      </c>
      <c r="K201" s="1">
        <f>ROUND(F201*(O201),2)</f>
        <v>0</v>
      </c>
      <c r="L201" s="1">
        <f>ROUND(F201*(G201),2)</f>
        <v>0</v>
      </c>
      <c r="M201" s="1"/>
      <c r="N201" s="1">
        <v>31.29</v>
      </c>
      <c r="O201" s="1"/>
      <c r="P201" s="167"/>
      <c r="Q201" s="173"/>
      <c r="R201" s="173"/>
      <c r="S201" s="167"/>
      <c r="Z201">
        <v>0</v>
      </c>
    </row>
    <row r="202" spans="1:26" ht="24.95" customHeight="1" x14ac:dyDescent="0.25">
      <c r="A202" s="171"/>
      <c r="B202" s="168" t="s">
        <v>402</v>
      </c>
      <c r="C202" s="172" t="s">
        <v>405</v>
      </c>
      <c r="D202" s="168" t="s">
        <v>406</v>
      </c>
      <c r="E202" s="168" t="s">
        <v>253</v>
      </c>
      <c r="F202" s="169">
        <v>0.9</v>
      </c>
      <c r="G202" s="175"/>
      <c r="H202" s="175"/>
      <c r="I202" s="175">
        <f>ROUND(F202*(G202+H202),2)</f>
        <v>0</v>
      </c>
      <c r="J202" s="168">
        <f>ROUND(F202*(N202),2)</f>
        <v>15.85</v>
      </c>
      <c r="K202" s="1">
        <f>ROUND(F202*(O202),2)</f>
        <v>0</v>
      </c>
      <c r="L202" s="1">
        <f>ROUND(F202*(G202),2)</f>
        <v>0</v>
      </c>
      <c r="M202" s="1"/>
      <c r="N202" s="1">
        <v>17.61</v>
      </c>
      <c r="O202" s="1"/>
      <c r="P202" s="167"/>
      <c r="Q202" s="173"/>
      <c r="R202" s="173"/>
      <c r="S202" s="167"/>
      <c r="Z202">
        <v>0</v>
      </c>
    </row>
    <row r="203" spans="1:26" ht="24.95" customHeight="1" x14ac:dyDescent="0.25">
      <c r="A203" s="171"/>
      <c r="B203" s="168" t="s">
        <v>154</v>
      </c>
      <c r="C203" s="172" t="s">
        <v>382</v>
      </c>
      <c r="D203" s="168" t="s">
        <v>383</v>
      </c>
      <c r="E203" s="168" t="s">
        <v>143</v>
      </c>
      <c r="F203" s="169">
        <v>1</v>
      </c>
      <c r="G203" s="170"/>
      <c r="H203" s="170"/>
      <c r="I203" s="170">
        <f>ROUND(F203*(G203+H203),2)</f>
        <v>0</v>
      </c>
      <c r="J203" s="168">
        <f>ROUND(F203*(N203),2)</f>
        <v>19.07</v>
      </c>
      <c r="K203" s="1">
        <f>ROUND(F203*(O203),2)</f>
        <v>0</v>
      </c>
      <c r="L203" s="1">
        <f>ROUND(F203*(G203),2)</f>
        <v>0</v>
      </c>
      <c r="M203" s="1"/>
      <c r="N203" s="1">
        <v>19.07</v>
      </c>
      <c r="O203" s="1"/>
      <c r="P203" s="167"/>
      <c r="Q203" s="173"/>
      <c r="R203" s="173"/>
      <c r="S203" s="167"/>
      <c r="Z203">
        <v>0</v>
      </c>
    </row>
    <row r="204" spans="1:26" ht="24.95" customHeight="1" x14ac:dyDescent="0.25">
      <c r="A204" s="171"/>
      <c r="B204" s="168" t="s">
        <v>154</v>
      </c>
      <c r="C204" s="172" t="s">
        <v>407</v>
      </c>
      <c r="D204" s="168" t="s">
        <v>408</v>
      </c>
      <c r="E204" s="168" t="s">
        <v>120</v>
      </c>
      <c r="F204" s="169">
        <v>6.2</v>
      </c>
      <c r="G204" s="170"/>
      <c r="H204" s="170"/>
      <c r="I204" s="170">
        <f>ROUND(F204*(G204+H204),2)</f>
        <v>0</v>
      </c>
      <c r="J204" s="168">
        <f>ROUND(F204*(N204),2)</f>
        <v>36.15</v>
      </c>
      <c r="K204" s="1">
        <f>ROUND(F204*(O204),2)</f>
        <v>0</v>
      </c>
      <c r="L204" s="1">
        <f>ROUND(F204*(G204),2)</f>
        <v>0</v>
      </c>
      <c r="M204" s="1"/>
      <c r="N204" s="1">
        <v>5.83</v>
      </c>
      <c r="O204" s="1"/>
      <c r="P204" s="167"/>
      <c r="Q204" s="173"/>
      <c r="R204" s="173"/>
      <c r="S204" s="167"/>
      <c r="Z204">
        <v>0</v>
      </c>
    </row>
    <row r="205" spans="1:26" ht="24.95" customHeight="1" x14ac:dyDescent="0.25">
      <c r="A205" s="171"/>
      <c r="B205" s="168" t="s">
        <v>208</v>
      </c>
      <c r="C205" s="172" t="s">
        <v>409</v>
      </c>
      <c r="D205" s="168" t="s">
        <v>410</v>
      </c>
      <c r="E205" s="168" t="s">
        <v>143</v>
      </c>
      <c r="F205" s="169">
        <v>1</v>
      </c>
      <c r="G205" s="170"/>
      <c r="H205" s="170"/>
      <c r="I205" s="170">
        <f>ROUND(F205*(G205+H205),2)</f>
        <v>0</v>
      </c>
      <c r="J205" s="168">
        <f>ROUND(F205*(N205),2)</f>
        <v>680.74</v>
      </c>
      <c r="K205" s="1">
        <f>ROUND(F205*(O205),2)</f>
        <v>0</v>
      </c>
      <c r="L205" s="1"/>
      <c r="M205" s="1">
        <f>ROUND(F205*(G205),2)</f>
        <v>0</v>
      </c>
      <c r="N205" s="1">
        <v>680.74</v>
      </c>
      <c r="O205" s="1"/>
      <c r="P205" s="167">
        <f>ROUND(F205*(R205),3)</f>
        <v>3.2000000000000001E-2</v>
      </c>
      <c r="Q205" s="173"/>
      <c r="R205" s="173">
        <v>3.2000000000000001E-2</v>
      </c>
      <c r="S205" s="167"/>
      <c r="Z205">
        <v>0</v>
      </c>
    </row>
    <row r="206" spans="1:26" x14ac:dyDescent="0.25">
      <c r="A206" s="156"/>
      <c r="B206" s="156"/>
      <c r="C206" s="156"/>
      <c r="D206" s="156" t="s">
        <v>85</v>
      </c>
      <c r="E206" s="156"/>
      <c r="F206" s="167"/>
      <c r="G206" s="159"/>
      <c r="H206" s="159">
        <f>ROUND((SUM(M200:M205))/1,2)</f>
        <v>0</v>
      </c>
      <c r="I206" s="159">
        <f>ROUND((SUM(I200:I205))/1,2)</f>
        <v>0</v>
      </c>
      <c r="J206" s="156"/>
      <c r="K206" s="156"/>
      <c r="L206" s="156">
        <f>ROUND((SUM(L200:L205))/1,2)</f>
        <v>0</v>
      </c>
      <c r="M206" s="156">
        <f>ROUND((SUM(M200:M205))/1,2)</f>
        <v>0</v>
      </c>
      <c r="N206" s="156"/>
      <c r="O206" s="156"/>
      <c r="P206" s="174">
        <f>ROUND((SUM(P200:P205))/1,2)</f>
        <v>0.03</v>
      </c>
      <c r="Q206" s="153"/>
      <c r="R206" s="153"/>
      <c r="S206" s="174">
        <f>ROUND((SUM(S200:S205))/1,2)</f>
        <v>0</v>
      </c>
      <c r="T206" s="153"/>
      <c r="U206" s="153"/>
      <c r="V206" s="153"/>
      <c r="W206" s="153"/>
      <c r="X206" s="153"/>
      <c r="Y206" s="153"/>
      <c r="Z206" s="153"/>
    </row>
    <row r="207" spans="1:26" x14ac:dyDescent="0.25">
      <c r="A207" s="1"/>
      <c r="B207" s="1"/>
      <c r="C207" s="1"/>
      <c r="D207" s="1"/>
      <c r="E207" s="1"/>
      <c r="F207" s="163"/>
      <c r="G207" s="149"/>
      <c r="H207" s="149"/>
      <c r="I207" s="149"/>
      <c r="J207" s="1"/>
      <c r="K207" s="1"/>
      <c r="L207" s="1"/>
      <c r="M207" s="1"/>
      <c r="N207" s="1"/>
      <c r="O207" s="1"/>
      <c r="P207" s="1"/>
      <c r="S207" s="1"/>
    </row>
    <row r="208" spans="1:26" x14ac:dyDescent="0.25">
      <c r="A208" s="156"/>
      <c r="B208" s="156"/>
      <c r="C208" s="156"/>
      <c r="D208" s="156" t="s">
        <v>86</v>
      </c>
      <c r="E208" s="156"/>
      <c r="F208" s="167"/>
      <c r="G208" s="157"/>
      <c r="H208" s="157"/>
      <c r="I208" s="157"/>
      <c r="J208" s="156"/>
      <c r="K208" s="156"/>
      <c r="L208" s="156"/>
      <c r="M208" s="156"/>
      <c r="N208" s="156"/>
      <c r="O208" s="156"/>
      <c r="P208" s="156"/>
      <c r="Q208" s="153"/>
      <c r="R208" s="153"/>
      <c r="S208" s="156"/>
      <c r="T208" s="153"/>
      <c r="U208" s="153"/>
      <c r="V208" s="153"/>
      <c r="W208" s="153"/>
      <c r="X208" s="153"/>
      <c r="Y208" s="153"/>
      <c r="Z208" s="153"/>
    </row>
    <row r="209" spans="1:26" ht="24.95" customHeight="1" x14ac:dyDescent="0.25">
      <c r="A209" s="171"/>
      <c r="B209" s="168" t="s">
        <v>411</v>
      </c>
      <c r="C209" s="172" t="s">
        <v>412</v>
      </c>
      <c r="D209" s="168" t="s">
        <v>413</v>
      </c>
      <c r="E209" s="168" t="s">
        <v>120</v>
      </c>
      <c r="F209" s="169">
        <v>66.790000000000006</v>
      </c>
      <c r="G209" s="170"/>
      <c r="H209" s="170"/>
      <c r="I209" s="170">
        <f t="shared" ref="I209:I215" si="47">ROUND(F209*(G209+H209),2)</f>
        <v>0</v>
      </c>
      <c r="J209" s="168">
        <f t="shared" ref="J209:J215" si="48">ROUND(F209*(N209),2)</f>
        <v>874.28</v>
      </c>
      <c r="K209" s="1">
        <f t="shared" ref="K209:K215" si="49">ROUND(F209*(O209),2)</f>
        <v>0</v>
      </c>
      <c r="L209" s="1">
        <f t="shared" ref="L209:L214" si="50">ROUND(F209*(G209),2)</f>
        <v>0</v>
      </c>
      <c r="M209" s="1"/>
      <c r="N209" s="1">
        <v>13.09</v>
      </c>
      <c r="O209" s="1"/>
      <c r="P209" s="167">
        <f>ROUND(F209*(R209),3)</f>
        <v>0.35399999999999998</v>
      </c>
      <c r="Q209" s="173"/>
      <c r="R209" s="173">
        <v>5.3E-3</v>
      </c>
      <c r="S209" s="167"/>
      <c r="Z209">
        <v>0</v>
      </c>
    </row>
    <row r="210" spans="1:26" ht="24.95" customHeight="1" x14ac:dyDescent="0.25">
      <c r="A210" s="171"/>
      <c r="B210" s="168" t="s">
        <v>411</v>
      </c>
      <c r="C210" s="172" t="s">
        <v>414</v>
      </c>
      <c r="D210" s="168" t="s">
        <v>415</v>
      </c>
      <c r="E210" s="168" t="s">
        <v>253</v>
      </c>
      <c r="F210" s="169">
        <v>3.55</v>
      </c>
      <c r="G210" s="175"/>
      <c r="H210" s="175"/>
      <c r="I210" s="175">
        <f t="shared" si="47"/>
        <v>0</v>
      </c>
      <c r="J210" s="168">
        <f t="shared" si="48"/>
        <v>81.540000000000006</v>
      </c>
      <c r="K210" s="1">
        <f t="shared" si="49"/>
        <v>0</v>
      </c>
      <c r="L210" s="1">
        <f t="shared" si="50"/>
        <v>0</v>
      </c>
      <c r="M210" s="1"/>
      <c r="N210" s="1">
        <v>22.97</v>
      </c>
      <c r="O210" s="1"/>
      <c r="P210" s="167"/>
      <c r="Q210" s="173"/>
      <c r="R210" s="173"/>
      <c r="S210" s="167"/>
      <c r="Z210">
        <v>0</v>
      </c>
    </row>
    <row r="211" spans="1:26" ht="24.95" customHeight="1" x14ac:dyDescent="0.25">
      <c r="A211" s="171"/>
      <c r="B211" s="168" t="s">
        <v>154</v>
      </c>
      <c r="C211" s="172" t="s">
        <v>416</v>
      </c>
      <c r="D211" s="168" t="s">
        <v>417</v>
      </c>
      <c r="E211" s="168" t="s">
        <v>120</v>
      </c>
      <c r="F211" s="169">
        <v>68.126000000000005</v>
      </c>
      <c r="G211" s="170"/>
      <c r="H211" s="170"/>
      <c r="I211" s="170">
        <f t="shared" si="47"/>
        <v>0</v>
      </c>
      <c r="J211" s="168">
        <f t="shared" si="48"/>
        <v>1144.52</v>
      </c>
      <c r="K211" s="1">
        <f t="shared" si="49"/>
        <v>0</v>
      </c>
      <c r="L211" s="1">
        <f t="shared" si="50"/>
        <v>0</v>
      </c>
      <c r="M211" s="1"/>
      <c r="N211" s="1">
        <v>16.8</v>
      </c>
      <c r="O211" s="1"/>
      <c r="P211" s="167"/>
      <c r="Q211" s="173"/>
      <c r="R211" s="173"/>
      <c r="S211" s="167"/>
      <c r="Z211">
        <v>0</v>
      </c>
    </row>
    <row r="212" spans="1:26" ht="24.95" customHeight="1" x14ac:dyDescent="0.25">
      <c r="A212" s="171"/>
      <c r="B212" s="168" t="s">
        <v>154</v>
      </c>
      <c r="C212" s="172" t="s">
        <v>418</v>
      </c>
      <c r="D212" s="168" t="s">
        <v>419</v>
      </c>
      <c r="E212" s="168" t="s">
        <v>143</v>
      </c>
      <c r="F212" s="169">
        <v>90.406000000000006</v>
      </c>
      <c r="G212" s="170"/>
      <c r="H212" s="170"/>
      <c r="I212" s="170">
        <f t="shared" si="47"/>
        <v>0</v>
      </c>
      <c r="J212" s="168">
        <f t="shared" si="48"/>
        <v>151.88</v>
      </c>
      <c r="K212" s="1">
        <f t="shared" si="49"/>
        <v>0</v>
      </c>
      <c r="L212" s="1">
        <f t="shared" si="50"/>
        <v>0</v>
      </c>
      <c r="M212" s="1"/>
      <c r="N212" s="1">
        <v>1.6800000000000002</v>
      </c>
      <c r="O212" s="1"/>
      <c r="P212" s="167"/>
      <c r="Q212" s="173"/>
      <c r="R212" s="173"/>
      <c r="S212" s="167"/>
      <c r="Z212">
        <v>0</v>
      </c>
    </row>
    <row r="213" spans="1:26" ht="24.95" customHeight="1" x14ac:dyDescent="0.25">
      <c r="A213" s="171"/>
      <c r="B213" s="168" t="s">
        <v>154</v>
      </c>
      <c r="C213" s="172" t="s">
        <v>420</v>
      </c>
      <c r="D213" s="168" t="s">
        <v>421</v>
      </c>
      <c r="E213" s="168" t="s">
        <v>233</v>
      </c>
      <c r="F213" s="169">
        <v>26.59</v>
      </c>
      <c r="G213" s="170"/>
      <c r="H213" s="170"/>
      <c r="I213" s="170">
        <f t="shared" si="47"/>
        <v>0</v>
      </c>
      <c r="J213" s="168">
        <f t="shared" si="48"/>
        <v>60.09</v>
      </c>
      <c r="K213" s="1">
        <f t="shared" si="49"/>
        <v>0</v>
      </c>
      <c r="L213" s="1">
        <f t="shared" si="50"/>
        <v>0</v>
      </c>
      <c r="M213" s="1"/>
      <c r="N213" s="1">
        <v>2.2599999999999998</v>
      </c>
      <c r="O213" s="1"/>
      <c r="P213" s="167"/>
      <c r="Q213" s="173"/>
      <c r="R213" s="173"/>
      <c r="S213" s="167"/>
      <c r="Z213">
        <v>0</v>
      </c>
    </row>
    <row r="214" spans="1:26" ht="24.95" customHeight="1" x14ac:dyDescent="0.25">
      <c r="A214" s="171"/>
      <c r="B214" s="168" t="s">
        <v>154</v>
      </c>
      <c r="C214" s="172" t="s">
        <v>422</v>
      </c>
      <c r="D214" s="168" t="s">
        <v>423</v>
      </c>
      <c r="E214" s="168" t="s">
        <v>120</v>
      </c>
      <c r="F214" s="169">
        <v>3.39</v>
      </c>
      <c r="G214" s="170"/>
      <c r="H214" s="170"/>
      <c r="I214" s="170">
        <f t="shared" si="47"/>
        <v>0</v>
      </c>
      <c r="J214" s="168">
        <f t="shared" si="48"/>
        <v>65.73</v>
      </c>
      <c r="K214" s="1">
        <f t="shared" si="49"/>
        <v>0</v>
      </c>
      <c r="L214" s="1">
        <f t="shared" si="50"/>
        <v>0</v>
      </c>
      <c r="M214" s="1"/>
      <c r="N214" s="1">
        <v>19.39</v>
      </c>
      <c r="O214" s="1"/>
      <c r="P214" s="167"/>
      <c r="Q214" s="173"/>
      <c r="R214" s="173"/>
      <c r="S214" s="167"/>
      <c r="Z214">
        <v>0</v>
      </c>
    </row>
    <row r="215" spans="1:26" ht="24.95" customHeight="1" x14ac:dyDescent="0.25">
      <c r="A215" s="171"/>
      <c r="B215" s="168" t="s">
        <v>175</v>
      </c>
      <c r="C215" s="172" t="s">
        <v>424</v>
      </c>
      <c r="D215" s="168" t="s">
        <v>425</v>
      </c>
      <c r="E215" s="168" t="s">
        <v>143</v>
      </c>
      <c r="F215" s="169">
        <v>23.306000000000001</v>
      </c>
      <c r="G215" s="170"/>
      <c r="H215" s="170"/>
      <c r="I215" s="170">
        <f t="shared" si="47"/>
        <v>0</v>
      </c>
      <c r="J215" s="168">
        <f t="shared" si="48"/>
        <v>56.87</v>
      </c>
      <c r="K215" s="1">
        <f t="shared" si="49"/>
        <v>0</v>
      </c>
      <c r="L215" s="1"/>
      <c r="M215" s="1">
        <f>ROUND(F215*(G215),2)</f>
        <v>0</v>
      </c>
      <c r="N215" s="1">
        <v>2.44</v>
      </c>
      <c r="O215" s="1"/>
      <c r="P215" s="167">
        <f>ROUND(F215*(R215),3)</f>
        <v>0.35</v>
      </c>
      <c r="Q215" s="173"/>
      <c r="R215" s="173">
        <v>1.4999999999999999E-2</v>
      </c>
      <c r="S215" s="167"/>
      <c r="Z215">
        <v>0</v>
      </c>
    </row>
    <row r="216" spans="1:26" x14ac:dyDescent="0.25">
      <c r="A216" s="156"/>
      <c r="B216" s="156"/>
      <c r="C216" s="156"/>
      <c r="D216" s="156" t="s">
        <v>86</v>
      </c>
      <c r="E216" s="156"/>
      <c r="F216" s="167"/>
      <c r="G216" s="159"/>
      <c r="H216" s="159">
        <f>ROUND((SUM(M208:M215))/1,2)</f>
        <v>0</v>
      </c>
      <c r="I216" s="159">
        <f>ROUND((SUM(I208:I215))/1,2)</f>
        <v>0</v>
      </c>
      <c r="J216" s="156"/>
      <c r="K216" s="156"/>
      <c r="L216" s="156">
        <f>ROUND((SUM(L208:L215))/1,2)</f>
        <v>0</v>
      </c>
      <c r="M216" s="156">
        <f>ROUND((SUM(M208:M215))/1,2)</f>
        <v>0</v>
      </c>
      <c r="N216" s="156"/>
      <c r="O216" s="156"/>
      <c r="P216" s="174">
        <f>ROUND((SUM(P208:P215))/1,2)</f>
        <v>0.7</v>
      </c>
      <c r="Q216" s="153"/>
      <c r="R216" s="153"/>
      <c r="S216" s="174">
        <f>ROUND((SUM(S208:S215))/1,2)</f>
        <v>0</v>
      </c>
      <c r="T216" s="153"/>
      <c r="U216" s="153"/>
      <c r="V216" s="153"/>
      <c r="W216" s="153"/>
      <c r="X216" s="153"/>
      <c r="Y216" s="153"/>
      <c r="Z216" s="153"/>
    </row>
    <row r="217" spans="1:26" x14ac:dyDescent="0.25">
      <c r="A217" s="1"/>
      <c r="B217" s="1"/>
      <c r="C217" s="1"/>
      <c r="D217" s="1"/>
      <c r="E217" s="1"/>
      <c r="F217" s="163"/>
      <c r="G217" s="149"/>
      <c r="H217" s="149"/>
      <c r="I217" s="149"/>
      <c r="J217" s="1"/>
      <c r="K217" s="1"/>
      <c r="L217" s="1"/>
      <c r="M217" s="1"/>
      <c r="N217" s="1"/>
      <c r="O217" s="1"/>
      <c r="P217" s="1"/>
      <c r="S217" s="1"/>
    </row>
    <row r="218" spans="1:26" x14ac:dyDescent="0.25">
      <c r="A218" s="156"/>
      <c r="B218" s="156"/>
      <c r="C218" s="156"/>
      <c r="D218" s="156" t="s">
        <v>87</v>
      </c>
      <c r="E218" s="156"/>
      <c r="F218" s="167"/>
      <c r="G218" s="157"/>
      <c r="H218" s="157"/>
      <c r="I218" s="157"/>
      <c r="J218" s="156"/>
      <c r="K218" s="156"/>
      <c r="L218" s="156"/>
      <c r="M218" s="156"/>
      <c r="N218" s="156"/>
      <c r="O218" s="156"/>
      <c r="P218" s="156"/>
      <c r="Q218" s="153"/>
      <c r="R218" s="153"/>
      <c r="S218" s="156"/>
      <c r="T218" s="153"/>
      <c r="U218" s="153"/>
      <c r="V218" s="153"/>
      <c r="W218" s="153"/>
      <c r="X218" s="153"/>
      <c r="Y218" s="153"/>
      <c r="Z218" s="153"/>
    </row>
    <row r="219" spans="1:26" ht="24.95" customHeight="1" x14ac:dyDescent="0.25">
      <c r="A219" s="171"/>
      <c r="B219" s="168" t="s">
        <v>426</v>
      </c>
      <c r="C219" s="172" t="s">
        <v>427</v>
      </c>
      <c r="D219" s="168" t="s">
        <v>428</v>
      </c>
      <c r="E219" s="168" t="s">
        <v>120</v>
      </c>
      <c r="F219" s="169">
        <v>89.287000000000006</v>
      </c>
      <c r="G219" s="170"/>
      <c r="H219" s="170"/>
      <c r="I219" s="170">
        <f>ROUND(F219*(G219+H219),2)</f>
        <v>0</v>
      </c>
      <c r="J219" s="168">
        <f>ROUND(F219*(N219),2)</f>
        <v>1408.95</v>
      </c>
      <c r="K219" s="1">
        <f>ROUND(F219*(O219),2)</f>
        <v>0</v>
      </c>
      <c r="L219" s="1">
        <f>ROUND(F219*(G219),2)</f>
        <v>0</v>
      </c>
      <c r="M219" s="1"/>
      <c r="N219" s="1">
        <v>15.78</v>
      </c>
      <c r="O219" s="1"/>
      <c r="P219" s="167">
        <f>ROUND(F219*(R219),3)</f>
        <v>0.26300000000000001</v>
      </c>
      <c r="Q219" s="173"/>
      <c r="R219" s="173">
        <v>2.9458560000000002E-3</v>
      </c>
      <c r="S219" s="167"/>
      <c r="Z219">
        <v>0</v>
      </c>
    </row>
    <row r="220" spans="1:26" ht="24.95" customHeight="1" x14ac:dyDescent="0.25">
      <c r="A220" s="171"/>
      <c r="B220" s="168" t="s">
        <v>426</v>
      </c>
      <c r="C220" s="172" t="s">
        <v>429</v>
      </c>
      <c r="D220" s="168" t="s">
        <v>430</v>
      </c>
      <c r="E220" s="168" t="s">
        <v>253</v>
      </c>
      <c r="F220" s="169">
        <v>2</v>
      </c>
      <c r="G220" s="175"/>
      <c r="H220" s="175"/>
      <c r="I220" s="175">
        <f>ROUND(F220*(G220+H220),2)</f>
        <v>0</v>
      </c>
      <c r="J220" s="168">
        <f>ROUND(F220*(N220),2)</f>
        <v>59.44</v>
      </c>
      <c r="K220" s="1">
        <f>ROUND(F220*(O220),2)</f>
        <v>0</v>
      </c>
      <c r="L220" s="1">
        <f>ROUND(F220*(G220),2)</f>
        <v>0</v>
      </c>
      <c r="M220" s="1"/>
      <c r="N220" s="1">
        <v>29.72</v>
      </c>
      <c r="O220" s="1"/>
      <c r="P220" s="167"/>
      <c r="Q220" s="173"/>
      <c r="R220" s="173"/>
      <c r="S220" s="167"/>
      <c r="Z220">
        <v>0</v>
      </c>
    </row>
    <row r="221" spans="1:26" ht="24.95" customHeight="1" x14ac:dyDescent="0.25">
      <c r="A221" s="171"/>
      <c r="B221" s="168" t="s">
        <v>175</v>
      </c>
      <c r="C221" s="172" t="s">
        <v>431</v>
      </c>
      <c r="D221" s="168" t="s">
        <v>432</v>
      </c>
      <c r="E221" s="168" t="s">
        <v>120</v>
      </c>
      <c r="F221" s="169">
        <v>91.072999999999993</v>
      </c>
      <c r="G221" s="170"/>
      <c r="H221" s="170"/>
      <c r="I221" s="170">
        <f>ROUND(F221*(G221+H221),2)</f>
        <v>0</v>
      </c>
      <c r="J221" s="168">
        <f>ROUND(F221*(N221),2)</f>
        <v>1562.81</v>
      </c>
      <c r="K221" s="1">
        <f>ROUND(F221*(O221),2)</f>
        <v>0</v>
      </c>
      <c r="L221" s="1"/>
      <c r="M221" s="1">
        <f>ROUND(F221*(G221),2)</f>
        <v>0</v>
      </c>
      <c r="N221" s="1">
        <v>17.16</v>
      </c>
      <c r="O221" s="1"/>
      <c r="P221" s="167">
        <f>ROUND(F221*(R221),3)</f>
        <v>1.913</v>
      </c>
      <c r="Q221" s="173"/>
      <c r="R221" s="173">
        <v>2.1000000000000001E-2</v>
      </c>
      <c r="S221" s="167"/>
      <c r="Z221">
        <v>0</v>
      </c>
    </row>
    <row r="222" spans="1:26" x14ac:dyDescent="0.25">
      <c r="A222" s="156"/>
      <c r="B222" s="156"/>
      <c r="C222" s="156"/>
      <c r="D222" s="156" t="s">
        <v>87</v>
      </c>
      <c r="E222" s="156"/>
      <c r="F222" s="167"/>
      <c r="G222" s="159"/>
      <c r="H222" s="159">
        <f>ROUND((SUM(M218:M221))/1,2)</f>
        <v>0</v>
      </c>
      <c r="I222" s="159">
        <f>ROUND((SUM(I218:I221))/1,2)</f>
        <v>0</v>
      </c>
      <c r="J222" s="156"/>
      <c r="K222" s="156"/>
      <c r="L222" s="156">
        <f>ROUND((SUM(L218:L221))/1,2)</f>
        <v>0</v>
      </c>
      <c r="M222" s="156">
        <f>ROUND((SUM(M218:M221))/1,2)</f>
        <v>0</v>
      </c>
      <c r="N222" s="156"/>
      <c r="O222" s="156"/>
      <c r="P222" s="174">
        <f>ROUND((SUM(P218:P221))/1,2)</f>
        <v>2.1800000000000002</v>
      </c>
      <c r="Q222" s="153"/>
      <c r="R222" s="153"/>
      <c r="S222" s="174">
        <f>ROUND((SUM(S218:S221))/1,2)</f>
        <v>0</v>
      </c>
      <c r="T222" s="153"/>
      <c r="U222" s="153"/>
      <c r="V222" s="153"/>
      <c r="W222" s="153"/>
      <c r="X222" s="153"/>
      <c r="Y222" s="153"/>
      <c r="Z222" s="153"/>
    </row>
    <row r="223" spans="1:26" x14ac:dyDescent="0.25">
      <c r="A223" s="1"/>
      <c r="B223" s="1"/>
      <c r="C223" s="1"/>
      <c r="D223" s="1"/>
      <c r="E223" s="1"/>
      <c r="F223" s="163"/>
      <c r="G223" s="149"/>
      <c r="H223" s="149"/>
      <c r="I223" s="149"/>
      <c r="J223" s="1"/>
      <c r="K223" s="1"/>
      <c r="L223" s="1"/>
      <c r="M223" s="1"/>
      <c r="N223" s="1"/>
      <c r="O223" s="1"/>
      <c r="P223" s="1"/>
      <c r="S223" s="1"/>
    </row>
    <row r="224" spans="1:26" x14ac:dyDescent="0.25">
      <c r="A224" s="156"/>
      <c r="B224" s="156"/>
      <c r="C224" s="156"/>
      <c r="D224" s="156" t="s">
        <v>88</v>
      </c>
      <c r="E224" s="156"/>
      <c r="F224" s="167"/>
      <c r="G224" s="157"/>
      <c r="H224" s="157"/>
      <c r="I224" s="157"/>
      <c r="J224" s="156"/>
      <c r="K224" s="156"/>
      <c r="L224" s="156"/>
      <c r="M224" s="156"/>
      <c r="N224" s="156"/>
      <c r="O224" s="156"/>
      <c r="P224" s="156"/>
      <c r="Q224" s="153"/>
      <c r="R224" s="153"/>
      <c r="S224" s="156"/>
      <c r="T224" s="153"/>
      <c r="U224" s="153"/>
      <c r="V224" s="153"/>
      <c r="W224" s="153"/>
      <c r="X224" s="153"/>
      <c r="Y224" s="153"/>
      <c r="Z224" s="153"/>
    </row>
    <row r="225" spans="1:26" ht="24.95" customHeight="1" x14ac:dyDescent="0.25">
      <c r="A225" s="171"/>
      <c r="B225" s="168" t="s">
        <v>433</v>
      </c>
      <c r="C225" s="172" t="s">
        <v>434</v>
      </c>
      <c r="D225" s="168" t="s">
        <v>435</v>
      </c>
      <c r="E225" s="168" t="s">
        <v>120</v>
      </c>
      <c r="F225" s="169">
        <v>6.5960000000000001</v>
      </c>
      <c r="G225" s="170"/>
      <c r="H225" s="170"/>
      <c r="I225" s="170">
        <f>ROUND(F225*(G225+H225),2)</f>
        <v>0</v>
      </c>
      <c r="J225" s="168">
        <f>ROUND(F225*(N225),2)</f>
        <v>29.29</v>
      </c>
      <c r="K225" s="1">
        <f>ROUND(F225*(O225),2)</f>
        <v>0</v>
      </c>
      <c r="L225" s="1">
        <f>ROUND(F225*(G225),2)</f>
        <v>0</v>
      </c>
      <c r="M225" s="1"/>
      <c r="N225" s="1">
        <v>4.4400000000000004</v>
      </c>
      <c r="O225" s="1"/>
      <c r="P225" s="167">
        <f>ROUND(F225*(R225),3)</f>
        <v>1E-3</v>
      </c>
      <c r="Q225" s="173"/>
      <c r="R225" s="173">
        <v>1.5999999999999999E-4</v>
      </c>
      <c r="S225" s="167"/>
      <c r="Z225">
        <v>0</v>
      </c>
    </row>
    <row r="226" spans="1:26" ht="24.95" customHeight="1" x14ac:dyDescent="0.25">
      <c r="A226" s="171"/>
      <c r="B226" s="168" t="s">
        <v>433</v>
      </c>
      <c r="C226" s="172" t="s">
        <v>436</v>
      </c>
      <c r="D226" s="168" t="s">
        <v>437</v>
      </c>
      <c r="E226" s="168" t="s">
        <v>120</v>
      </c>
      <c r="F226" s="169">
        <v>6.5960000000000001</v>
      </c>
      <c r="G226" s="170"/>
      <c r="H226" s="170"/>
      <c r="I226" s="170">
        <f>ROUND(F226*(G226+H226),2)</f>
        <v>0</v>
      </c>
      <c r="J226" s="168">
        <f>ROUND(F226*(N226),2)</f>
        <v>15.57</v>
      </c>
      <c r="K226" s="1">
        <f>ROUND(F226*(O226),2)</f>
        <v>0</v>
      </c>
      <c r="L226" s="1">
        <f>ROUND(F226*(G226),2)</f>
        <v>0</v>
      </c>
      <c r="M226" s="1"/>
      <c r="N226" s="1">
        <v>2.36</v>
      </c>
      <c r="O226" s="1"/>
      <c r="P226" s="167">
        <f>ROUND(F226*(R226),3)</f>
        <v>1E-3</v>
      </c>
      <c r="Q226" s="173"/>
      <c r="R226" s="173">
        <v>7.9999999999999993E-5</v>
      </c>
      <c r="S226" s="167"/>
      <c r="Z226">
        <v>0</v>
      </c>
    </row>
    <row r="227" spans="1:26" ht="24.95" customHeight="1" x14ac:dyDescent="0.25">
      <c r="A227" s="171"/>
      <c r="B227" s="168" t="s">
        <v>433</v>
      </c>
      <c r="C227" s="172" t="s">
        <v>438</v>
      </c>
      <c r="D227" s="168" t="s">
        <v>439</v>
      </c>
      <c r="E227" s="168" t="s">
        <v>120</v>
      </c>
      <c r="F227" s="169">
        <v>117.029</v>
      </c>
      <c r="G227" s="170"/>
      <c r="H227" s="170"/>
      <c r="I227" s="170">
        <f>ROUND(F227*(G227+H227),2)</f>
        <v>0</v>
      </c>
      <c r="J227" s="168">
        <f>ROUND(F227*(N227),2)</f>
        <v>370.98</v>
      </c>
      <c r="K227" s="1">
        <f>ROUND(F227*(O227),2)</f>
        <v>0</v>
      </c>
      <c r="L227" s="1">
        <f>ROUND(F227*(G227),2)</f>
        <v>0</v>
      </c>
      <c r="M227" s="1"/>
      <c r="N227" s="1">
        <v>3.17</v>
      </c>
      <c r="O227" s="1"/>
      <c r="P227" s="167">
        <f>ROUND(F227*(R227),3)</f>
        <v>3.6999999999999998E-2</v>
      </c>
      <c r="Q227" s="173"/>
      <c r="R227" s="173">
        <v>3.1999999999999997E-4</v>
      </c>
      <c r="S227" s="167"/>
      <c r="Z227">
        <v>0</v>
      </c>
    </row>
    <row r="228" spans="1:26" x14ac:dyDescent="0.25">
      <c r="A228" s="156"/>
      <c r="B228" s="156"/>
      <c r="C228" s="156"/>
      <c r="D228" s="156" t="s">
        <v>88</v>
      </c>
      <c r="E228" s="156"/>
      <c r="F228" s="167"/>
      <c r="G228" s="159"/>
      <c r="H228" s="159">
        <f>ROUND((SUM(M224:M227))/1,2)</f>
        <v>0</v>
      </c>
      <c r="I228" s="159">
        <f>ROUND((SUM(I224:I227))/1,2)</f>
        <v>0</v>
      </c>
      <c r="J228" s="156"/>
      <c r="K228" s="156"/>
      <c r="L228" s="156">
        <f>ROUND((SUM(L224:L227))/1,2)</f>
        <v>0</v>
      </c>
      <c r="M228" s="156">
        <f>ROUND((SUM(M224:M227))/1,2)</f>
        <v>0</v>
      </c>
      <c r="N228" s="156"/>
      <c r="O228" s="156"/>
      <c r="P228" s="174">
        <f>ROUND((SUM(P224:P227))/1,2)</f>
        <v>0.04</v>
      </c>
      <c r="Q228" s="153"/>
      <c r="R228" s="153"/>
      <c r="S228" s="174">
        <f>ROUND((SUM(S224:S227))/1,2)</f>
        <v>0</v>
      </c>
      <c r="T228" s="153"/>
      <c r="U228" s="153"/>
      <c r="V228" s="153"/>
      <c r="W228" s="153"/>
      <c r="X228" s="153"/>
      <c r="Y228" s="153"/>
      <c r="Z228" s="153"/>
    </row>
    <row r="229" spans="1:26" x14ac:dyDescent="0.25">
      <c r="A229" s="1"/>
      <c r="B229" s="1"/>
      <c r="C229" s="1"/>
      <c r="D229" s="1"/>
      <c r="E229" s="1"/>
      <c r="F229" s="163"/>
      <c r="G229" s="149"/>
      <c r="H229" s="149"/>
      <c r="I229" s="149"/>
      <c r="J229" s="1"/>
      <c r="K229" s="1"/>
      <c r="L229" s="1"/>
      <c r="M229" s="1"/>
      <c r="N229" s="1"/>
      <c r="O229" s="1"/>
      <c r="P229" s="1"/>
      <c r="S229" s="1"/>
    </row>
    <row r="230" spans="1:26" x14ac:dyDescent="0.25">
      <c r="A230" s="156"/>
      <c r="B230" s="156"/>
      <c r="C230" s="156"/>
      <c r="D230" s="156" t="s">
        <v>89</v>
      </c>
      <c r="E230" s="156"/>
      <c r="F230" s="167"/>
      <c r="G230" s="157"/>
      <c r="H230" s="157"/>
      <c r="I230" s="157"/>
      <c r="J230" s="156"/>
      <c r="K230" s="156"/>
      <c r="L230" s="156"/>
      <c r="M230" s="156"/>
      <c r="N230" s="156"/>
      <c r="O230" s="156"/>
      <c r="P230" s="156"/>
      <c r="Q230" s="153"/>
      <c r="R230" s="153"/>
      <c r="S230" s="156"/>
      <c r="T230" s="153"/>
      <c r="U230" s="153"/>
      <c r="V230" s="153"/>
      <c r="W230" s="153"/>
      <c r="X230" s="153"/>
      <c r="Y230" s="153"/>
      <c r="Z230" s="153"/>
    </row>
    <row r="231" spans="1:26" ht="35.1" customHeight="1" x14ac:dyDescent="0.25">
      <c r="A231" s="171"/>
      <c r="B231" s="168" t="s">
        <v>440</v>
      </c>
      <c r="C231" s="172" t="s">
        <v>441</v>
      </c>
      <c r="D231" s="168" t="s">
        <v>442</v>
      </c>
      <c r="E231" s="168" t="s">
        <v>120</v>
      </c>
      <c r="F231" s="169">
        <v>182.27199999999999</v>
      </c>
      <c r="G231" s="170"/>
      <c r="H231" s="170"/>
      <c r="I231" s="170">
        <f>ROUND(F231*(G231+H231),2)</f>
        <v>0</v>
      </c>
      <c r="J231" s="168">
        <f>ROUND(F231*(N231),2)</f>
        <v>187.74</v>
      </c>
      <c r="K231" s="1">
        <f>ROUND(F231*(O231),2)</f>
        <v>0</v>
      </c>
      <c r="L231" s="1">
        <f>ROUND(F231*(G231),2)</f>
        <v>0</v>
      </c>
      <c r="M231" s="1"/>
      <c r="N231" s="1">
        <v>1.03</v>
      </c>
      <c r="O231" s="1"/>
      <c r="P231" s="167">
        <f>ROUND(F231*(R231),3)</f>
        <v>3.3000000000000002E-2</v>
      </c>
      <c r="Q231" s="173"/>
      <c r="R231" s="173">
        <v>1.7999999999999998E-4</v>
      </c>
      <c r="S231" s="167"/>
      <c r="Z231">
        <v>0</v>
      </c>
    </row>
    <row r="232" spans="1:26" ht="35.1" customHeight="1" x14ac:dyDescent="0.25">
      <c r="A232" s="171"/>
      <c r="B232" s="168" t="s">
        <v>440</v>
      </c>
      <c r="C232" s="172" t="s">
        <v>443</v>
      </c>
      <c r="D232" s="168" t="s">
        <v>444</v>
      </c>
      <c r="E232" s="168" t="s">
        <v>120</v>
      </c>
      <c r="F232" s="169">
        <v>182.27199999999999</v>
      </c>
      <c r="G232" s="170"/>
      <c r="H232" s="170"/>
      <c r="I232" s="170">
        <f>ROUND(F232*(G232+H232),2)</f>
        <v>0</v>
      </c>
      <c r="J232" s="168">
        <f>ROUND(F232*(N232),2)</f>
        <v>335.38</v>
      </c>
      <c r="K232" s="1">
        <f>ROUND(F232*(O232),2)</f>
        <v>0</v>
      </c>
      <c r="L232" s="1">
        <f>ROUND(F232*(G232),2)</f>
        <v>0</v>
      </c>
      <c r="M232" s="1"/>
      <c r="N232" s="1">
        <v>1.8399999999999999</v>
      </c>
      <c r="O232" s="1"/>
      <c r="P232" s="167">
        <f>ROUND(F232*(R232),3)</f>
        <v>0.06</v>
      </c>
      <c r="Q232" s="173"/>
      <c r="R232" s="173">
        <v>3.3E-4</v>
      </c>
      <c r="S232" s="167"/>
      <c r="Z232">
        <v>0</v>
      </c>
    </row>
    <row r="233" spans="1:26" x14ac:dyDescent="0.25">
      <c r="A233" s="156"/>
      <c r="B233" s="156"/>
      <c r="C233" s="156"/>
      <c r="D233" s="156" t="s">
        <v>89</v>
      </c>
      <c r="E233" s="156"/>
      <c r="F233" s="167"/>
      <c r="G233" s="159"/>
      <c r="H233" s="159"/>
      <c r="I233" s="159">
        <f>ROUND((SUM(I230:I232))/1,2)</f>
        <v>0</v>
      </c>
      <c r="J233" s="156"/>
      <c r="K233" s="156"/>
      <c r="L233" s="156">
        <f>ROUND((SUM(L230:L232))/1,2)</f>
        <v>0</v>
      </c>
      <c r="M233" s="156">
        <f>ROUND((SUM(M230:M232))/1,2)</f>
        <v>0</v>
      </c>
      <c r="N233" s="156"/>
      <c r="O233" s="156"/>
      <c r="P233" s="174">
        <f>ROUND((SUM(P230:P232))/1,2)</f>
        <v>0.09</v>
      </c>
      <c r="S233" s="167">
        <f>ROUND((SUM(S230:S232))/1,2)</f>
        <v>0</v>
      </c>
    </row>
    <row r="234" spans="1:26" x14ac:dyDescent="0.25">
      <c r="A234" s="1"/>
      <c r="B234" s="1"/>
      <c r="C234" s="1"/>
      <c r="D234" s="1"/>
      <c r="E234" s="1"/>
      <c r="F234" s="163"/>
      <c r="G234" s="149"/>
      <c r="H234" s="149"/>
      <c r="I234" s="149"/>
      <c r="J234" s="1"/>
      <c r="K234" s="1"/>
      <c r="L234" s="1"/>
      <c r="M234" s="1"/>
      <c r="N234" s="1"/>
      <c r="O234" s="1"/>
      <c r="P234" s="1"/>
      <c r="S234" s="1"/>
    </row>
    <row r="235" spans="1:26" x14ac:dyDescent="0.25">
      <c r="A235" s="156"/>
      <c r="B235" s="156"/>
      <c r="C235" s="156"/>
      <c r="D235" s="2" t="s">
        <v>77</v>
      </c>
      <c r="E235" s="156"/>
      <c r="F235" s="167"/>
      <c r="G235" s="159"/>
      <c r="H235" s="159">
        <f>ROUND((SUM(M101:M234))/2,2)</f>
        <v>0</v>
      </c>
      <c r="I235" s="159">
        <f>ROUND((SUM(I101:I234))/2,2)</f>
        <v>0</v>
      </c>
      <c r="J235" s="156"/>
      <c r="K235" s="156"/>
      <c r="L235" s="156">
        <f>ROUND((SUM(L101:L234))/2,2)</f>
        <v>0</v>
      </c>
      <c r="M235" s="156">
        <f>ROUND((SUM(M101:M234))/2,2)</f>
        <v>0</v>
      </c>
      <c r="N235" s="156"/>
      <c r="O235" s="156"/>
      <c r="P235" s="174">
        <f>ROUND((SUM(P101:P234))/2,2)</f>
        <v>27.24</v>
      </c>
      <c r="S235" s="174">
        <f>ROUND((SUM(S101:S234))/2,2)</f>
        <v>0</v>
      </c>
    </row>
    <row r="236" spans="1:26" x14ac:dyDescent="0.25">
      <c r="A236" s="176"/>
      <c r="B236" s="176"/>
      <c r="C236" s="176"/>
      <c r="D236" s="176" t="s">
        <v>90</v>
      </c>
      <c r="E236" s="176"/>
      <c r="F236" s="177"/>
      <c r="G236" s="178"/>
      <c r="H236" s="178">
        <f>ROUND((SUM(M9:M235))/3,2)</f>
        <v>0</v>
      </c>
      <c r="I236" s="178">
        <f>ROUND((SUM(I9:I235))/3,2)</f>
        <v>0</v>
      </c>
      <c r="J236" s="176"/>
      <c r="K236" s="176">
        <f>ROUND((SUM(K9:K235))/3,2)</f>
        <v>0</v>
      </c>
      <c r="L236" s="176">
        <f>ROUND((SUM(L9:L235))/3,2)</f>
        <v>0</v>
      </c>
      <c r="M236" s="176">
        <f>ROUND((SUM(M9:M235))/3,2)</f>
        <v>0</v>
      </c>
      <c r="N236" s="176"/>
      <c r="O236" s="176"/>
      <c r="P236" s="193">
        <f>ROUND((SUM(P9:P235))/3,2)</f>
        <v>128.38999999999999</v>
      </c>
      <c r="S236" s="177">
        <f>ROUND((SUM(S9:S235))/3,2)</f>
        <v>0</v>
      </c>
      <c r="Z236">
        <f>(SUM(Z9:Z235))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Prístavba kuchyne ku kultúrnemu domu - Čičava / SO 01 - Hlavný objekt - ASR</oddHeader>
    <oddFooter>&amp;RStrana &amp;P z &amp;N    &amp;L&amp;7Spracované systémom Systematic®pyramida.wsn, tel.: 051 77 10 585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17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18</v>
      </c>
      <c r="H2" s="16"/>
      <c r="I2" s="27"/>
      <c r="J2" s="31"/>
    </row>
    <row r="3" spans="1:23" ht="18" customHeight="1" x14ac:dyDescent="0.25">
      <c r="A3" s="11"/>
      <c r="B3" s="40" t="s">
        <v>445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20</v>
      </c>
      <c r="J4" s="32"/>
    </row>
    <row r="5" spans="1:23" ht="18" customHeight="1" thickBot="1" x14ac:dyDescent="0.3">
      <c r="A5" s="11"/>
      <c r="B5" s="45" t="s">
        <v>21</v>
      </c>
      <c r="C5" s="20"/>
      <c r="D5" s="17"/>
      <c r="E5" s="17"/>
      <c r="F5" s="46" t="s">
        <v>22</v>
      </c>
      <c r="G5" s="17"/>
      <c r="H5" s="17"/>
      <c r="I5" s="44" t="s">
        <v>23</v>
      </c>
      <c r="J5" s="47" t="s">
        <v>24</v>
      </c>
    </row>
    <row r="6" spans="1:23" ht="18" customHeight="1" thickTop="1" x14ac:dyDescent="0.25">
      <c r="A6" s="11"/>
      <c r="B6" s="56" t="s">
        <v>25</v>
      </c>
      <c r="C6" s="52"/>
      <c r="D6" s="53"/>
      <c r="E6" s="53"/>
      <c r="F6" s="53"/>
      <c r="G6" s="57" t="s">
        <v>26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27</v>
      </c>
      <c r="H7" s="18"/>
      <c r="I7" s="29"/>
      <c r="J7" s="50"/>
    </row>
    <row r="8" spans="1:23" ht="18" customHeight="1" x14ac:dyDescent="0.25">
      <c r="A8" s="11"/>
      <c r="B8" s="45" t="s">
        <v>28</v>
      </c>
      <c r="C8" s="20"/>
      <c r="D8" s="17"/>
      <c r="E8" s="17"/>
      <c r="F8" s="17"/>
      <c r="G8" s="46" t="s">
        <v>26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27</v>
      </c>
      <c r="H9" s="17"/>
      <c r="I9" s="28"/>
      <c r="J9" s="32"/>
    </row>
    <row r="10" spans="1:23" ht="18" customHeight="1" x14ac:dyDescent="0.25">
      <c r="A10" s="11"/>
      <c r="B10" s="45" t="s">
        <v>29</v>
      </c>
      <c r="C10" s="20"/>
      <c r="D10" s="17"/>
      <c r="E10" s="17"/>
      <c r="F10" s="17"/>
      <c r="G10" s="46" t="s">
        <v>26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27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30</v>
      </c>
      <c r="C15" s="92" t="s">
        <v>6</v>
      </c>
      <c r="D15" s="92" t="s">
        <v>57</v>
      </c>
      <c r="E15" s="93" t="s">
        <v>58</v>
      </c>
      <c r="F15" s="105" t="s">
        <v>59</v>
      </c>
      <c r="G15" s="59" t="s">
        <v>35</v>
      </c>
      <c r="H15" s="62" t="s">
        <v>36</v>
      </c>
      <c r="I15" s="27"/>
      <c r="J15" s="55"/>
    </row>
    <row r="16" spans="1:23" ht="18" customHeight="1" x14ac:dyDescent="0.25">
      <c r="A16" s="11"/>
      <c r="B16" s="94">
        <v>1</v>
      </c>
      <c r="C16" s="95" t="s">
        <v>31</v>
      </c>
      <c r="D16" s="96"/>
      <c r="E16" s="97"/>
      <c r="F16" s="106"/>
      <c r="G16" s="60">
        <v>6</v>
      </c>
      <c r="H16" s="115" t="s">
        <v>37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32</v>
      </c>
      <c r="D17" s="78">
        <f>'Rekap 12919'!B16</f>
        <v>0</v>
      </c>
      <c r="E17" s="76">
        <f>'Rekap 12919'!C16</f>
        <v>0</v>
      </c>
      <c r="F17" s="81">
        <f>'Rekap 12919'!D16</f>
        <v>0</v>
      </c>
      <c r="G17" s="61">
        <v>7</v>
      </c>
      <c r="H17" s="116" t="s">
        <v>38</v>
      </c>
      <c r="I17" s="129"/>
      <c r="J17" s="127">
        <f>'SO 12919'!Z62</f>
        <v>0</v>
      </c>
    </row>
    <row r="18" spans="1:26" ht="18" customHeight="1" x14ac:dyDescent="0.25">
      <c r="A18" s="11"/>
      <c r="B18" s="68">
        <v>3</v>
      </c>
      <c r="C18" s="72" t="s">
        <v>33</v>
      </c>
      <c r="D18" s="79"/>
      <c r="E18" s="77"/>
      <c r="F18" s="82"/>
      <c r="G18" s="61">
        <v>8</v>
      </c>
      <c r="H18" s="116" t="s">
        <v>39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34</v>
      </c>
      <c r="D20" s="80"/>
      <c r="E20" s="100"/>
      <c r="F20" s="107">
        <f>SUM(F16:F19)</f>
        <v>0</v>
      </c>
      <c r="G20" s="61">
        <v>10</v>
      </c>
      <c r="H20" s="116" t="s">
        <v>34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47</v>
      </c>
      <c r="C21" s="69" t="s">
        <v>7</v>
      </c>
      <c r="D21" s="75"/>
      <c r="E21" s="19"/>
      <c r="F21" s="98"/>
      <c r="G21" s="65" t="s">
        <v>53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48</v>
      </c>
      <c r="D22" s="87"/>
      <c r="E22" s="89" t="s">
        <v>51</v>
      </c>
      <c r="F22" s="81">
        <f>((F16*U22*0)+(F17*V22*0)+(F18*W22*0))/100</f>
        <v>0</v>
      </c>
      <c r="G22" s="60">
        <v>16</v>
      </c>
      <c r="H22" s="115" t="s">
        <v>54</v>
      </c>
      <c r="I22" s="130" t="s">
        <v>51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49</v>
      </c>
      <c r="D23" s="66"/>
      <c r="E23" s="89" t="s">
        <v>52</v>
      </c>
      <c r="F23" s="82">
        <f>((F16*U23*0)+(F17*V23*0)+(F18*W23*0))/100</f>
        <v>0</v>
      </c>
      <c r="G23" s="61">
        <v>17</v>
      </c>
      <c r="H23" s="116" t="s">
        <v>55</v>
      </c>
      <c r="I23" s="130" t="s">
        <v>51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50</v>
      </c>
      <c r="D24" s="66"/>
      <c r="E24" s="89" t="s">
        <v>51</v>
      </c>
      <c r="F24" s="82">
        <f>((F16*U24*0)+(F17*V24*0)+(F18*W24*0))/100</f>
        <v>0</v>
      </c>
      <c r="G24" s="61">
        <v>18</v>
      </c>
      <c r="H24" s="116" t="s">
        <v>56</v>
      </c>
      <c r="I24" s="130" t="s">
        <v>52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34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62</v>
      </c>
      <c r="D27" s="136"/>
      <c r="E27" s="102"/>
      <c r="F27" s="30"/>
      <c r="G27" s="109" t="s">
        <v>40</v>
      </c>
      <c r="H27" s="104" t="s">
        <v>41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42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43</v>
      </c>
      <c r="I29" s="123">
        <f>J28-SUM('SO 12919'!K9:'SO 12919'!K61)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44</v>
      </c>
      <c r="I30" s="89">
        <f>SUM('SO 12919'!K9:'SO 12919'!K61)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45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46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60</v>
      </c>
      <c r="E33" s="15"/>
      <c r="F33" s="103"/>
      <c r="G33" s="111">
        <v>26</v>
      </c>
      <c r="H33" s="142" t="s">
        <v>61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25</v>
      </c>
      <c r="B1" s="144"/>
      <c r="C1" s="144"/>
      <c r="D1" s="145" t="s">
        <v>22</v>
      </c>
      <c r="E1" s="144"/>
      <c r="F1" s="144"/>
      <c r="W1">
        <v>30.126000000000001</v>
      </c>
    </row>
    <row r="2" spans="1:26" x14ac:dyDescent="0.25">
      <c r="A2" s="145" t="s">
        <v>29</v>
      </c>
      <c r="B2" s="144"/>
      <c r="C2" s="144"/>
      <c r="D2" s="145" t="s">
        <v>20</v>
      </c>
      <c r="E2" s="144"/>
      <c r="F2" s="144"/>
    </row>
    <row r="3" spans="1:26" x14ac:dyDescent="0.25">
      <c r="A3" s="145" t="s">
        <v>28</v>
      </c>
      <c r="B3" s="144"/>
      <c r="C3" s="144"/>
      <c r="D3" s="145" t="s">
        <v>66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445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67</v>
      </c>
      <c r="B8" s="144"/>
      <c r="C8" s="144"/>
      <c r="D8" s="144"/>
      <c r="E8" s="144"/>
      <c r="F8" s="144"/>
    </row>
    <row r="9" spans="1:26" x14ac:dyDescent="0.25">
      <c r="A9" s="147" t="s">
        <v>63</v>
      </c>
      <c r="B9" s="147" t="s">
        <v>57</v>
      </c>
      <c r="C9" s="147" t="s">
        <v>58</v>
      </c>
      <c r="D9" s="147" t="s">
        <v>34</v>
      </c>
      <c r="E9" s="147" t="s">
        <v>64</v>
      </c>
      <c r="F9" s="147" t="s">
        <v>65</v>
      </c>
    </row>
    <row r="10" spans="1:26" x14ac:dyDescent="0.25">
      <c r="A10" s="154" t="s">
        <v>77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80</v>
      </c>
      <c r="B11" s="157">
        <f>'SO 12919'!L16</f>
        <v>0</v>
      </c>
      <c r="C11" s="157">
        <f>'SO 12919'!M16</f>
        <v>0</v>
      </c>
      <c r="D11" s="157">
        <f>'SO 12919'!I16</f>
        <v>0</v>
      </c>
      <c r="E11" s="158">
        <f>'SO 12919'!P16</f>
        <v>0</v>
      </c>
      <c r="F11" s="158">
        <f>'SO 12919'!S16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446</v>
      </c>
      <c r="B12" s="157">
        <f>'SO 12919'!L21</f>
        <v>0</v>
      </c>
      <c r="C12" s="157">
        <f>'SO 12919'!M21</f>
        <v>0</v>
      </c>
      <c r="D12" s="157">
        <f>'SO 12919'!I21</f>
        <v>0</v>
      </c>
      <c r="E12" s="158">
        <f>'SO 12919'!P21</f>
        <v>0</v>
      </c>
      <c r="F12" s="158">
        <f>'SO 12919'!S21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447</v>
      </c>
      <c r="B13" s="157">
        <f>'SO 12919'!L37</f>
        <v>0</v>
      </c>
      <c r="C13" s="157">
        <f>'SO 12919'!M37</f>
        <v>0</v>
      </c>
      <c r="D13" s="157">
        <f>'SO 12919'!I37</f>
        <v>0</v>
      </c>
      <c r="E13" s="158">
        <f>'SO 12919'!P37</f>
        <v>0.03</v>
      </c>
      <c r="F13" s="158">
        <f>'SO 12919'!S37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56" t="s">
        <v>448</v>
      </c>
      <c r="B14" s="157">
        <f>'SO 12919'!L48</f>
        <v>0</v>
      </c>
      <c r="C14" s="157">
        <f>'SO 12919'!M48</f>
        <v>0</v>
      </c>
      <c r="D14" s="157">
        <f>'SO 12919'!I48</f>
        <v>0</v>
      </c>
      <c r="E14" s="158">
        <f>'SO 12919'!P48</f>
        <v>0</v>
      </c>
      <c r="F14" s="158">
        <f>'SO 12919'!S48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56" t="s">
        <v>449</v>
      </c>
      <c r="B15" s="157">
        <f>'SO 12919'!L59</f>
        <v>0</v>
      </c>
      <c r="C15" s="157">
        <f>'SO 12919'!M59</f>
        <v>0</v>
      </c>
      <c r="D15" s="157">
        <f>'SO 12919'!I59</f>
        <v>0</v>
      </c>
      <c r="E15" s="158">
        <f>'SO 12919'!P59</f>
        <v>0.04</v>
      </c>
      <c r="F15" s="158">
        <f>'SO 12919'!S59</f>
        <v>0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2" t="s">
        <v>77</v>
      </c>
      <c r="B16" s="159">
        <f>'SO 12919'!L61</f>
        <v>0</v>
      </c>
      <c r="C16" s="159">
        <f>'SO 12919'!M61</f>
        <v>0</v>
      </c>
      <c r="D16" s="159">
        <f>'SO 12919'!I61</f>
        <v>0</v>
      </c>
      <c r="E16" s="160">
        <f>'SO 12919'!P61</f>
        <v>7.0000000000000007E-2</v>
      </c>
      <c r="F16" s="160">
        <f>'SO 12919'!S61</f>
        <v>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 x14ac:dyDescent="0.25">
      <c r="A17" s="1"/>
      <c r="B17" s="149"/>
      <c r="C17" s="149"/>
      <c r="D17" s="149"/>
      <c r="E17" s="148"/>
      <c r="F17" s="148"/>
    </row>
    <row r="18" spans="1:26" x14ac:dyDescent="0.25">
      <c r="A18" s="2" t="s">
        <v>90</v>
      </c>
      <c r="B18" s="159">
        <f>'SO 12919'!L62</f>
        <v>0</v>
      </c>
      <c r="C18" s="159">
        <f>'SO 12919'!M62</f>
        <v>0</v>
      </c>
      <c r="D18" s="159">
        <f>'SO 12919'!I62</f>
        <v>0</v>
      </c>
      <c r="E18" s="160">
        <f>'SO 12919'!P62</f>
        <v>7.0000000000000007E-2</v>
      </c>
      <c r="F18" s="160">
        <f>'SO 12919'!S62</f>
        <v>0</v>
      </c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spans="1:26" x14ac:dyDescent="0.25">
      <c r="A19" s="1"/>
      <c r="B19" s="149"/>
      <c r="C19" s="149"/>
      <c r="D19" s="149"/>
      <c r="E19" s="148"/>
      <c r="F19" s="148"/>
    </row>
    <row r="20" spans="1:26" x14ac:dyDescent="0.25">
      <c r="A20" s="1"/>
      <c r="B20" s="149"/>
      <c r="C20" s="149"/>
      <c r="D20" s="149"/>
      <c r="E20" s="148"/>
      <c r="F20" s="148"/>
    </row>
    <row r="21" spans="1:26" x14ac:dyDescent="0.25">
      <c r="A21" s="1"/>
      <c r="B21" s="149"/>
      <c r="C21" s="149"/>
      <c r="D21" s="149"/>
      <c r="E21" s="148"/>
      <c r="F21" s="148"/>
    </row>
    <row r="22" spans="1:26" x14ac:dyDescent="0.25">
      <c r="A22" s="1"/>
      <c r="B22" s="149"/>
      <c r="C22" s="149"/>
      <c r="D22" s="149"/>
      <c r="E22" s="148"/>
      <c r="F22" s="148"/>
    </row>
    <row r="23" spans="1:26" x14ac:dyDescent="0.25">
      <c r="A23" s="1"/>
      <c r="B23" s="149"/>
      <c r="C23" s="149"/>
      <c r="D23" s="149"/>
      <c r="E23" s="148"/>
      <c r="F23" s="148"/>
    </row>
    <row r="24" spans="1:26" x14ac:dyDescent="0.25">
      <c r="A24" s="1"/>
      <c r="B24" s="149"/>
      <c r="C24" s="149"/>
      <c r="D24" s="149"/>
      <c r="E24" s="148"/>
      <c r="F24" s="148"/>
    </row>
    <row r="25" spans="1:26" x14ac:dyDescent="0.25">
      <c r="A25" s="1"/>
      <c r="B25" s="149"/>
      <c r="C25" s="149"/>
      <c r="D25" s="149"/>
      <c r="E25" s="148"/>
      <c r="F25" s="148"/>
    </row>
    <row r="26" spans="1:26" x14ac:dyDescent="0.25">
      <c r="A26" s="1"/>
      <c r="B26" s="149"/>
      <c r="C26" s="149"/>
      <c r="D26" s="149"/>
      <c r="E26" s="148"/>
      <c r="F26" s="148"/>
    </row>
    <row r="27" spans="1:26" x14ac:dyDescent="0.25">
      <c r="A27" s="1"/>
      <c r="B27" s="149"/>
      <c r="C27" s="149"/>
      <c r="D27" s="149"/>
      <c r="E27" s="148"/>
      <c r="F27" s="148"/>
    </row>
    <row r="28" spans="1:26" x14ac:dyDescent="0.25">
      <c r="A28" s="1"/>
      <c r="B28" s="149"/>
      <c r="C28" s="149"/>
      <c r="D28" s="149"/>
      <c r="E28" s="148"/>
      <c r="F28" s="148"/>
    </row>
    <row r="29" spans="1:26" x14ac:dyDescent="0.25">
      <c r="A29" s="1"/>
      <c r="B29" s="149"/>
      <c r="C29" s="149"/>
      <c r="D29" s="149"/>
      <c r="E29" s="148"/>
      <c r="F29" s="148"/>
    </row>
    <row r="30" spans="1:26" x14ac:dyDescent="0.25">
      <c r="A30" s="1"/>
      <c r="B30" s="149"/>
      <c r="C30" s="149"/>
      <c r="D30" s="149"/>
      <c r="E30" s="148"/>
      <c r="F30" s="148"/>
    </row>
    <row r="31" spans="1:26" x14ac:dyDescent="0.25">
      <c r="A31" s="1"/>
      <c r="B31" s="149"/>
      <c r="C31" s="149"/>
      <c r="D31" s="149"/>
      <c r="E31" s="148"/>
      <c r="F31" s="148"/>
    </row>
    <row r="32" spans="1:2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49"/>
      <c r="C46" s="149"/>
      <c r="D46" s="149"/>
      <c r="E46" s="148"/>
      <c r="F46" s="148"/>
    </row>
    <row r="47" spans="1:6" x14ac:dyDescent="0.25">
      <c r="A47" s="1"/>
      <c r="B47" s="149"/>
      <c r="C47" s="149"/>
      <c r="D47" s="149"/>
      <c r="E47" s="148"/>
      <c r="F47" s="148"/>
    </row>
    <row r="48" spans="1: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49"/>
      <c r="C69" s="149"/>
      <c r="D69" s="149"/>
      <c r="E69" s="148"/>
      <c r="F69" s="148"/>
    </row>
    <row r="70" spans="1:6" x14ac:dyDescent="0.25">
      <c r="A70" s="1"/>
      <c r="B70" s="149"/>
      <c r="C70" s="149"/>
      <c r="D70" s="149"/>
      <c r="E70" s="148"/>
      <c r="F70" s="148"/>
    </row>
    <row r="71" spans="1:6" x14ac:dyDescent="0.25">
      <c r="A71" s="1"/>
      <c r="B71" s="149"/>
      <c r="C71" s="149"/>
      <c r="D71" s="149"/>
      <c r="E71" s="148"/>
      <c r="F71" s="148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pane ySplit="8" topLeftCell="A9" activePane="bottomLeft" state="frozen"/>
      <selection pane="bottomLeft" activeCell="G59" sqref="G11:G59"/>
    </sheetView>
  </sheetViews>
  <sheetFormatPr defaultColWidth="0"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3"/>
      <c r="B1" s="5" t="s">
        <v>25</v>
      </c>
      <c r="C1" s="3"/>
      <c r="D1" s="3"/>
      <c r="E1" s="5" t="s">
        <v>22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29</v>
      </c>
      <c r="C2" s="3"/>
      <c r="D2" s="3"/>
      <c r="E2" s="5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28</v>
      </c>
      <c r="C3" s="3"/>
      <c r="D3" s="3"/>
      <c r="E3" s="5" t="s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445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91</v>
      </c>
      <c r="B8" s="164" t="s">
        <v>92</v>
      </c>
      <c r="C8" s="164" t="s">
        <v>93</v>
      </c>
      <c r="D8" s="164" t="s">
        <v>94</v>
      </c>
      <c r="E8" s="164" t="s">
        <v>95</v>
      </c>
      <c r="F8" s="164" t="s">
        <v>96</v>
      </c>
      <c r="G8" s="164" t="s">
        <v>97</v>
      </c>
      <c r="H8" s="164" t="s">
        <v>58</v>
      </c>
      <c r="I8" s="164" t="s">
        <v>98</v>
      </c>
      <c r="J8" s="164"/>
      <c r="K8" s="164"/>
      <c r="L8" s="164"/>
      <c r="M8" s="164"/>
      <c r="N8" s="164"/>
      <c r="O8" s="164"/>
      <c r="P8" s="164" t="s">
        <v>99</v>
      </c>
      <c r="Q8" s="161"/>
      <c r="R8" s="161"/>
      <c r="S8" s="164" t="s">
        <v>100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77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80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450</v>
      </c>
      <c r="C11" s="172" t="s">
        <v>451</v>
      </c>
      <c r="D11" s="168" t="s">
        <v>452</v>
      </c>
      <c r="E11" s="168" t="s">
        <v>233</v>
      </c>
      <c r="F11" s="169">
        <v>64.790000000000006</v>
      </c>
      <c r="G11" s="170"/>
      <c r="H11" s="170"/>
      <c r="I11" s="170">
        <f>ROUND(F11*(G11+H11),2)</f>
        <v>0</v>
      </c>
      <c r="J11" s="168">
        <f>ROUND(F11*(N11),2)</f>
        <v>167.81</v>
      </c>
      <c r="K11" s="1">
        <f>ROUND(F11*(O11),2)</f>
        <v>0</v>
      </c>
      <c r="L11" s="1">
        <f>ROUND(F11*(G11),2)</f>
        <v>0</v>
      </c>
      <c r="M11" s="1"/>
      <c r="N11" s="1">
        <v>2.59</v>
      </c>
      <c r="O11" s="1"/>
      <c r="P11" s="167">
        <f>ROUND(F11*(R11),3)</f>
        <v>1E-3</v>
      </c>
      <c r="Q11" s="173"/>
      <c r="R11" s="173">
        <v>2.0000000000000002E-5</v>
      </c>
      <c r="S11" s="167"/>
      <c r="Z11">
        <v>0</v>
      </c>
    </row>
    <row r="12" spans="1:26" ht="24.95" customHeight="1" x14ac:dyDescent="0.25">
      <c r="A12" s="171"/>
      <c r="B12" s="168" t="s">
        <v>450</v>
      </c>
      <c r="C12" s="172" t="s">
        <v>453</v>
      </c>
      <c r="D12" s="168" t="s">
        <v>454</v>
      </c>
      <c r="E12" s="168" t="s">
        <v>233</v>
      </c>
      <c r="F12" s="169">
        <v>0.93</v>
      </c>
      <c r="G12" s="170"/>
      <c r="H12" s="170"/>
      <c r="I12" s="170">
        <f>ROUND(F12*(G12+H12),2)</f>
        <v>0</v>
      </c>
      <c r="J12" s="168">
        <f>ROUND(F12*(N12),2)</f>
        <v>2.67</v>
      </c>
      <c r="K12" s="1">
        <f>ROUND(F12*(O12),2)</f>
        <v>0</v>
      </c>
      <c r="L12" s="1">
        <f>ROUND(F12*(G12),2)</f>
        <v>0</v>
      </c>
      <c r="M12" s="1"/>
      <c r="N12" s="1">
        <v>2.87</v>
      </c>
      <c r="O12" s="1"/>
      <c r="P12" s="167">
        <f>ROUND(F12*(R12),3)</f>
        <v>0</v>
      </c>
      <c r="Q12" s="173"/>
      <c r="R12" s="173">
        <v>4.0000000000000003E-5</v>
      </c>
      <c r="S12" s="167"/>
      <c r="Z12">
        <v>0</v>
      </c>
    </row>
    <row r="13" spans="1:26" ht="24.95" customHeight="1" x14ac:dyDescent="0.25">
      <c r="A13" s="171"/>
      <c r="B13" s="168" t="s">
        <v>312</v>
      </c>
      <c r="C13" s="172" t="s">
        <v>313</v>
      </c>
      <c r="D13" s="168" t="s">
        <v>314</v>
      </c>
      <c r="E13" s="168" t="s">
        <v>253</v>
      </c>
      <c r="F13" s="169">
        <v>1.3</v>
      </c>
      <c r="G13" s="175"/>
      <c r="H13" s="175"/>
      <c r="I13" s="175">
        <f>ROUND(F13*(G13+H13),2)</f>
        <v>0</v>
      </c>
      <c r="J13" s="168">
        <f>ROUND(F13*(N13),2)</f>
        <v>2.78</v>
      </c>
      <c r="K13" s="1">
        <f>ROUND(F13*(O13),2)</f>
        <v>0</v>
      </c>
      <c r="L13" s="1">
        <f>ROUND(F13*(G13),2)</f>
        <v>0</v>
      </c>
      <c r="M13" s="1"/>
      <c r="N13" s="1">
        <v>2.14</v>
      </c>
      <c r="O13" s="1"/>
      <c r="P13" s="167"/>
      <c r="Q13" s="173"/>
      <c r="R13" s="173"/>
      <c r="S13" s="167"/>
      <c r="Z13">
        <v>0</v>
      </c>
    </row>
    <row r="14" spans="1:26" ht="24.95" customHeight="1" x14ac:dyDescent="0.25">
      <c r="A14" s="171"/>
      <c r="B14" s="168" t="s">
        <v>292</v>
      </c>
      <c r="C14" s="172" t="s">
        <v>455</v>
      </c>
      <c r="D14" s="168" t="s">
        <v>456</v>
      </c>
      <c r="E14" s="168" t="s">
        <v>233</v>
      </c>
      <c r="F14" s="169">
        <v>66.085999999999999</v>
      </c>
      <c r="G14" s="170"/>
      <c r="H14" s="170"/>
      <c r="I14" s="170">
        <f>ROUND(F14*(G14+H14),2)</f>
        <v>0</v>
      </c>
      <c r="J14" s="168">
        <f>ROUND(F14*(N14),2)</f>
        <v>40.31</v>
      </c>
      <c r="K14" s="1">
        <f>ROUND(F14*(O14),2)</f>
        <v>0</v>
      </c>
      <c r="L14" s="1"/>
      <c r="M14" s="1">
        <f>ROUND(F14*(G14),2)</f>
        <v>0</v>
      </c>
      <c r="N14" s="1">
        <v>0.61</v>
      </c>
      <c r="O14" s="1"/>
      <c r="P14" s="167">
        <f>ROUND(F14*(R14),3)</f>
        <v>3.0000000000000001E-3</v>
      </c>
      <c r="Q14" s="173"/>
      <c r="R14" s="173">
        <v>4.0000000000000003E-5</v>
      </c>
      <c r="S14" s="167"/>
      <c r="Z14">
        <v>0</v>
      </c>
    </row>
    <row r="15" spans="1:26" ht="24.95" customHeight="1" x14ac:dyDescent="0.25">
      <c r="A15" s="171"/>
      <c r="B15" s="168" t="s">
        <v>292</v>
      </c>
      <c r="C15" s="172" t="s">
        <v>457</v>
      </c>
      <c r="D15" s="168" t="s">
        <v>458</v>
      </c>
      <c r="E15" s="168" t="s">
        <v>233</v>
      </c>
      <c r="F15" s="169">
        <v>0.94899999999999995</v>
      </c>
      <c r="G15" s="170"/>
      <c r="H15" s="170"/>
      <c r="I15" s="170">
        <f>ROUND(F15*(G15+H15),2)</f>
        <v>0</v>
      </c>
      <c r="J15" s="168">
        <f>ROUND(F15*(N15),2)</f>
        <v>2.23</v>
      </c>
      <c r="K15" s="1">
        <f>ROUND(F15*(O15),2)</f>
        <v>0</v>
      </c>
      <c r="L15" s="1"/>
      <c r="M15" s="1">
        <f>ROUND(F15*(G15),2)</f>
        <v>0</v>
      </c>
      <c r="N15" s="1">
        <v>2.35</v>
      </c>
      <c r="O15" s="1"/>
      <c r="P15" s="167">
        <f>ROUND(F15*(R15),3)</f>
        <v>0</v>
      </c>
      <c r="Q15" s="173"/>
      <c r="R15" s="173">
        <v>6.0000000000000002E-5</v>
      </c>
      <c r="S15" s="167"/>
      <c r="Z15">
        <v>0</v>
      </c>
    </row>
    <row r="16" spans="1:26" x14ac:dyDescent="0.25">
      <c r="A16" s="156"/>
      <c r="B16" s="156"/>
      <c r="C16" s="156"/>
      <c r="D16" s="156" t="s">
        <v>80</v>
      </c>
      <c r="E16" s="156"/>
      <c r="F16" s="167"/>
      <c r="G16" s="159"/>
      <c r="H16" s="159">
        <f>ROUND((SUM(M10:M15))/1,2)</f>
        <v>0</v>
      </c>
      <c r="I16" s="159">
        <f>ROUND((SUM(I10:I15))/1,2)</f>
        <v>0</v>
      </c>
      <c r="J16" s="156"/>
      <c r="K16" s="156"/>
      <c r="L16" s="156">
        <f>ROUND((SUM(L10:L15))/1,2)</f>
        <v>0</v>
      </c>
      <c r="M16" s="156">
        <f>ROUND((SUM(M10:M15))/1,2)</f>
        <v>0</v>
      </c>
      <c r="N16" s="156"/>
      <c r="O16" s="156"/>
      <c r="P16" s="174">
        <f>ROUND((SUM(P10:P15))/1,2)</f>
        <v>0</v>
      </c>
      <c r="Q16" s="153"/>
      <c r="R16" s="153"/>
      <c r="S16" s="174">
        <f>ROUND((SUM(S10:S15))/1,2)</f>
        <v>0</v>
      </c>
      <c r="T16" s="153"/>
      <c r="U16" s="153"/>
      <c r="V16" s="153"/>
      <c r="W16" s="153"/>
      <c r="X16" s="153"/>
      <c r="Y16" s="153"/>
      <c r="Z16" s="153"/>
    </row>
    <row r="17" spans="1:26" x14ac:dyDescent="0.25">
      <c r="A17" s="1"/>
      <c r="B17" s="1"/>
      <c r="C17" s="1"/>
      <c r="D17" s="1"/>
      <c r="E17" s="1"/>
      <c r="F17" s="163"/>
      <c r="G17" s="149"/>
      <c r="H17" s="149"/>
      <c r="I17" s="149"/>
      <c r="J17" s="1"/>
      <c r="K17" s="1"/>
      <c r="L17" s="1"/>
      <c r="M17" s="1"/>
      <c r="N17" s="1"/>
      <c r="O17" s="1"/>
      <c r="P17" s="1"/>
      <c r="S17" s="1"/>
    </row>
    <row r="18" spans="1:26" x14ac:dyDescent="0.25">
      <c r="A18" s="156"/>
      <c r="B18" s="156"/>
      <c r="C18" s="156"/>
      <c r="D18" s="156" t="s">
        <v>446</v>
      </c>
      <c r="E18" s="156"/>
      <c r="F18" s="167"/>
      <c r="G18" s="157"/>
      <c r="H18" s="157"/>
      <c r="I18" s="157"/>
      <c r="J18" s="156"/>
      <c r="K18" s="156"/>
      <c r="L18" s="156"/>
      <c r="M18" s="156"/>
      <c r="N18" s="156"/>
      <c r="O18" s="156"/>
      <c r="P18" s="156"/>
      <c r="Q18" s="153"/>
      <c r="R18" s="153"/>
      <c r="S18" s="156"/>
      <c r="T18" s="153"/>
      <c r="U18" s="153"/>
      <c r="V18" s="153"/>
      <c r="W18" s="153"/>
      <c r="X18" s="153"/>
      <c r="Y18" s="153"/>
      <c r="Z18" s="153"/>
    </row>
    <row r="19" spans="1:26" ht="24.95" customHeight="1" x14ac:dyDescent="0.25">
      <c r="A19" s="171"/>
      <c r="B19" s="168" t="s">
        <v>154</v>
      </c>
      <c r="C19" s="172" t="s">
        <v>459</v>
      </c>
      <c r="D19" s="168" t="s">
        <v>460</v>
      </c>
      <c r="E19" s="168" t="s">
        <v>143</v>
      </c>
      <c r="F19" s="169">
        <v>1</v>
      </c>
      <c r="G19" s="170"/>
      <c r="H19" s="170"/>
      <c r="I19" s="170">
        <f>ROUND(F19*(G19+H19),2)</f>
        <v>0</v>
      </c>
      <c r="J19" s="168">
        <f>ROUND(F19*(N19),2)</f>
        <v>4.03</v>
      </c>
      <c r="K19" s="1">
        <f>ROUND(F19*(O19),2)</f>
        <v>0</v>
      </c>
      <c r="L19" s="1">
        <f>ROUND(F19*(G19),2)</f>
        <v>0</v>
      </c>
      <c r="M19" s="1"/>
      <c r="N19" s="1">
        <v>4.03</v>
      </c>
      <c r="O19" s="1"/>
      <c r="P19" s="167"/>
      <c r="Q19" s="173"/>
      <c r="R19" s="173"/>
      <c r="S19" s="167"/>
      <c r="Z19">
        <v>0</v>
      </c>
    </row>
    <row r="20" spans="1:26" ht="24.95" customHeight="1" x14ac:dyDescent="0.25">
      <c r="A20" s="171"/>
      <c r="B20" s="168" t="s">
        <v>461</v>
      </c>
      <c r="C20" s="172" t="s">
        <v>462</v>
      </c>
      <c r="D20" s="168" t="s">
        <v>463</v>
      </c>
      <c r="E20" s="168" t="s">
        <v>143</v>
      </c>
      <c r="F20" s="169">
        <v>1</v>
      </c>
      <c r="G20" s="170"/>
      <c r="H20" s="170"/>
      <c r="I20" s="170">
        <f>ROUND(F20*(G20+H20),2)</f>
        <v>0</v>
      </c>
      <c r="J20" s="168">
        <f>ROUND(F20*(N20),2)</f>
        <v>40.18</v>
      </c>
      <c r="K20" s="1">
        <f>ROUND(F20*(O20),2)</f>
        <v>0</v>
      </c>
      <c r="L20" s="1"/>
      <c r="M20" s="1">
        <f>ROUND(F20*(G20),2)</f>
        <v>0</v>
      </c>
      <c r="N20" s="1">
        <v>40.18</v>
      </c>
      <c r="O20" s="1"/>
      <c r="P20" s="167">
        <f>ROUND(F20*(R20),3)</f>
        <v>2E-3</v>
      </c>
      <c r="Q20" s="173"/>
      <c r="R20" s="173">
        <v>1.9E-3</v>
      </c>
      <c r="S20" s="167"/>
      <c r="Z20">
        <v>0</v>
      </c>
    </row>
    <row r="21" spans="1:26" x14ac:dyDescent="0.25">
      <c r="A21" s="156"/>
      <c r="B21" s="156"/>
      <c r="C21" s="156"/>
      <c r="D21" s="156" t="s">
        <v>446</v>
      </c>
      <c r="E21" s="156"/>
      <c r="F21" s="167"/>
      <c r="G21" s="159"/>
      <c r="H21" s="159">
        <f>ROUND((SUM(M18:M20))/1,2)</f>
        <v>0</v>
      </c>
      <c r="I21" s="159">
        <f>ROUND((SUM(I18:I20))/1,2)</f>
        <v>0</v>
      </c>
      <c r="J21" s="156"/>
      <c r="K21" s="156"/>
      <c r="L21" s="156">
        <f>ROUND((SUM(L18:L20))/1,2)</f>
        <v>0</v>
      </c>
      <c r="M21" s="156">
        <f>ROUND((SUM(M18:M20))/1,2)</f>
        <v>0</v>
      </c>
      <c r="N21" s="156"/>
      <c r="O21" s="156"/>
      <c r="P21" s="174">
        <f>ROUND((SUM(P18:P20))/1,2)</f>
        <v>0</v>
      </c>
      <c r="Q21" s="153"/>
      <c r="R21" s="153"/>
      <c r="S21" s="174">
        <f>ROUND((SUM(S18:S20))/1,2)</f>
        <v>0</v>
      </c>
      <c r="T21" s="153"/>
      <c r="U21" s="153"/>
      <c r="V21" s="153"/>
      <c r="W21" s="153"/>
      <c r="X21" s="153"/>
      <c r="Y21" s="153"/>
      <c r="Z21" s="153"/>
    </row>
    <row r="22" spans="1:26" x14ac:dyDescent="0.25">
      <c r="A22" s="1"/>
      <c r="B22" s="1"/>
      <c r="C22" s="1"/>
      <c r="D22" s="1"/>
      <c r="E22" s="1"/>
      <c r="F22" s="163"/>
      <c r="G22" s="149"/>
      <c r="H22" s="149"/>
      <c r="I22" s="149"/>
      <c r="J22" s="1"/>
      <c r="K22" s="1"/>
      <c r="L22" s="1"/>
      <c r="M22" s="1"/>
      <c r="N22" s="1"/>
      <c r="O22" s="1"/>
      <c r="P22" s="1"/>
      <c r="S22" s="1"/>
    </row>
    <row r="23" spans="1:26" x14ac:dyDescent="0.25">
      <c r="A23" s="156"/>
      <c r="B23" s="156"/>
      <c r="C23" s="156"/>
      <c r="D23" s="156" t="s">
        <v>447</v>
      </c>
      <c r="E23" s="156"/>
      <c r="F23" s="167"/>
      <c r="G23" s="157"/>
      <c r="H23" s="157"/>
      <c r="I23" s="157"/>
      <c r="J23" s="156"/>
      <c r="K23" s="156"/>
      <c r="L23" s="156"/>
      <c r="M23" s="156"/>
      <c r="N23" s="156"/>
      <c r="O23" s="156"/>
      <c r="P23" s="156"/>
      <c r="Q23" s="153"/>
      <c r="R23" s="153"/>
      <c r="S23" s="156"/>
      <c r="T23" s="153"/>
      <c r="U23" s="153"/>
      <c r="V23" s="153"/>
      <c r="W23" s="153"/>
      <c r="X23" s="153"/>
      <c r="Y23" s="153"/>
      <c r="Z23" s="153"/>
    </row>
    <row r="24" spans="1:26" ht="24.95" customHeight="1" x14ac:dyDescent="0.25">
      <c r="A24" s="171"/>
      <c r="B24" s="168" t="s">
        <v>464</v>
      </c>
      <c r="C24" s="172" t="s">
        <v>465</v>
      </c>
      <c r="D24" s="168" t="s">
        <v>466</v>
      </c>
      <c r="E24" s="168" t="s">
        <v>233</v>
      </c>
      <c r="F24" s="169">
        <v>0.93</v>
      </c>
      <c r="G24" s="170"/>
      <c r="H24" s="170"/>
      <c r="I24" s="170">
        <f t="shared" ref="I24:I36" si="0">ROUND(F24*(G24+H24),2)</f>
        <v>0</v>
      </c>
      <c r="J24" s="168">
        <f t="shared" ref="J24:J36" si="1">ROUND(F24*(N24),2)</f>
        <v>18.010000000000002</v>
      </c>
      <c r="K24" s="1">
        <f t="shared" ref="K24:K36" si="2">ROUND(F24*(O24),2)</f>
        <v>0</v>
      </c>
      <c r="L24" s="1">
        <f t="shared" ref="L24:L31" si="3">ROUND(F24*(G24),2)</f>
        <v>0</v>
      </c>
      <c r="M24" s="1"/>
      <c r="N24" s="1">
        <v>19.37</v>
      </c>
      <c r="O24" s="1"/>
      <c r="P24" s="167">
        <f>ROUND(F24*(R24),3)</f>
        <v>0</v>
      </c>
      <c r="Q24" s="173"/>
      <c r="R24" s="173">
        <v>4.6000000000000001E-4</v>
      </c>
      <c r="S24" s="167"/>
      <c r="Z24">
        <v>0</v>
      </c>
    </row>
    <row r="25" spans="1:26" ht="24.95" customHeight="1" x14ac:dyDescent="0.25">
      <c r="A25" s="171"/>
      <c r="B25" s="168" t="s">
        <v>464</v>
      </c>
      <c r="C25" s="172" t="s">
        <v>467</v>
      </c>
      <c r="D25" s="168" t="s">
        <v>468</v>
      </c>
      <c r="E25" s="168" t="s">
        <v>233</v>
      </c>
      <c r="F25" s="169">
        <v>64.8</v>
      </c>
      <c r="G25" s="170"/>
      <c r="H25" s="170"/>
      <c r="I25" s="170">
        <f t="shared" si="0"/>
        <v>0</v>
      </c>
      <c r="J25" s="168">
        <f t="shared" si="1"/>
        <v>984.31</v>
      </c>
      <c r="K25" s="1">
        <f t="shared" si="2"/>
        <v>0</v>
      </c>
      <c r="L25" s="1">
        <f t="shared" si="3"/>
        <v>0</v>
      </c>
      <c r="M25" s="1"/>
      <c r="N25" s="1">
        <v>15.19</v>
      </c>
      <c r="O25" s="1"/>
      <c r="P25" s="167">
        <f>ROUND(F25*(R25),3)</f>
        <v>2.1000000000000001E-2</v>
      </c>
      <c r="Q25" s="173"/>
      <c r="R25" s="173">
        <v>3.2000000000000003E-4</v>
      </c>
      <c r="S25" s="167"/>
      <c r="Z25">
        <v>0</v>
      </c>
    </row>
    <row r="26" spans="1:26" ht="24.95" customHeight="1" x14ac:dyDescent="0.25">
      <c r="A26" s="171"/>
      <c r="B26" s="168" t="s">
        <v>464</v>
      </c>
      <c r="C26" s="172" t="s">
        <v>469</v>
      </c>
      <c r="D26" s="168" t="s">
        <v>470</v>
      </c>
      <c r="E26" s="168" t="s">
        <v>233</v>
      </c>
      <c r="F26" s="169">
        <v>65.73</v>
      </c>
      <c r="G26" s="170"/>
      <c r="H26" s="170"/>
      <c r="I26" s="170">
        <f t="shared" si="0"/>
        <v>0</v>
      </c>
      <c r="J26" s="168">
        <f t="shared" si="1"/>
        <v>26.29</v>
      </c>
      <c r="K26" s="1">
        <f t="shared" si="2"/>
        <v>0</v>
      </c>
      <c r="L26" s="1">
        <f t="shared" si="3"/>
        <v>0</v>
      </c>
      <c r="M26" s="1"/>
      <c r="N26" s="1">
        <v>0.4</v>
      </c>
      <c r="O26" s="1"/>
      <c r="P26" s="167"/>
      <c r="Q26" s="173"/>
      <c r="R26" s="173"/>
      <c r="S26" s="167"/>
      <c r="Z26">
        <v>0</v>
      </c>
    </row>
    <row r="27" spans="1:26" ht="24.95" customHeight="1" x14ac:dyDescent="0.25">
      <c r="A27" s="171"/>
      <c r="B27" s="168" t="s">
        <v>464</v>
      </c>
      <c r="C27" s="172" t="s">
        <v>471</v>
      </c>
      <c r="D27" s="168" t="s">
        <v>472</v>
      </c>
      <c r="E27" s="168" t="s">
        <v>253</v>
      </c>
      <c r="F27" s="169">
        <v>1.4</v>
      </c>
      <c r="G27" s="175"/>
      <c r="H27" s="175"/>
      <c r="I27" s="175">
        <f t="shared" si="0"/>
        <v>0</v>
      </c>
      <c r="J27" s="168">
        <f t="shared" si="1"/>
        <v>20.37</v>
      </c>
      <c r="K27" s="1">
        <f t="shared" si="2"/>
        <v>0</v>
      </c>
      <c r="L27" s="1">
        <f t="shared" si="3"/>
        <v>0</v>
      </c>
      <c r="M27" s="1"/>
      <c r="N27" s="1">
        <v>14.55</v>
      </c>
      <c r="O27" s="1"/>
      <c r="P27" s="167"/>
      <c r="Q27" s="173"/>
      <c r="R27" s="173"/>
      <c r="S27" s="167"/>
      <c r="Z27">
        <v>0</v>
      </c>
    </row>
    <row r="28" spans="1:26" ht="24.95" customHeight="1" x14ac:dyDescent="0.25">
      <c r="A28" s="171"/>
      <c r="B28" s="168" t="s">
        <v>154</v>
      </c>
      <c r="C28" s="172" t="s">
        <v>473</v>
      </c>
      <c r="D28" s="168" t="s">
        <v>474</v>
      </c>
      <c r="E28" s="168" t="s">
        <v>143</v>
      </c>
      <c r="F28" s="169">
        <v>8</v>
      </c>
      <c r="G28" s="170"/>
      <c r="H28" s="170"/>
      <c r="I28" s="170">
        <f t="shared" si="0"/>
        <v>0</v>
      </c>
      <c r="J28" s="168">
        <f t="shared" si="1"/>
        <v>26.48</v>
      </c>
      <c r="K28" s="1">
        <f t="shared" si="2"/>
        <v>0</v>
      </c>
      <c r="L28" s="1">
        <f t="shared" si="3"/>
        <v>0</v>
      </c>
      <c r="M28" s="1"/>
      <c r="N28" s="1">
        <v>3.31</v>
      </c>
      <c r="O28" s="1"/>
      <c r="P28" s="167"/>
      <c r="Q28" s="173"/>
      <c r="R28" s="173"/>
      <c r="S28" s="167"/>
      <c r="Z28">
        <v>0</v>
      </c>
    </row>
    <row r="29" spans="1:26" ht="24.95" customHeight="1" x14ac:dyDescent="0.25">
      <c r="A29" s="171"/>
      <c r="B29" s="168" t="s">
        <v>154</v>
      </c>
      <c r="C29" s="172" t="s">
        <v>475</v>
      </c>
      <c r="D29" s="168" t="s">
        <v>476</v>
      </c>
      <c r="E29" s="168" t="s">
        <v>143</v>
      </c>
      <c r="F29" s="169">
        <v>40</v>
      </c>
      <c r="G29" s="170"/>
      <c r="H29" s="170"/>
      <c r="I29" s="170">
        <f t="shared" si="0"/>
        <v>0</v>
      </c>
      <c r="J29" s="168">
        <f t="shared" si="1"/>
        <v>132.4</v>
      </c>
      <c r="K29" s="1">
        <f t="shared" si="2"/>
        <v>0</v>
      </c>
      <c r="L29" s="1">
        <f t="shared" si="3"/>
        <v>0</v>
      </c>
      <c r="M29" s="1"/>
      <c r="N29" s="1">
        <v>3.31</v>
      </c>
      <c r="O29" s="1"/>
      <c r="P29" s="167"/>
      <c r="Q29" s="173"/>
      <c r="R29" s="173"/>
      <c r="S29" s="167"/>
      <c r="Z29">
        <v>0</v>
      </c>
    </row>
    <row r="30" spans="1:26" ht="24.95" customHeight="1" x14ac:dyDescent="0.25">
      <c r="A30" s="171"/>
      <c r="B30" s="168" t="s">
        <v>154</v>
      </c>
      <c r="C30" s="172" t="s">
        <v>477</v>
      </c>
      <c r="D30" s="168" t="s">
        <v>478</v>
      </c>
      <c r="E30" s="168" t="s">
        <v>143</v>
      </c>
      <c r="F30" s="169">
        <v>1</v>
      </c>
      <c r="G30" s="170"/>
      <c r="H30" s="170"/>
      <c r="I30" s="170">
        <f t="shared" si="0"/>
        <v>0</v>
      </c>
      <c r="J30" s="168">
        <f t="shared" si="1"/>
        <v>3.77</v>
      </c>
      <c r="K30" s="1">
        <f t="shared" si="2"/>
        <v>0</v>
      </c>
      <c r="L30" s="1">
        <f t="shared" si="3"/>
        <v>0</v>
      </c>
      <c r="M30" s="1"/>
      <c r="N30" s="1">
        <v>3.77</v>
      </c>
      <c r="O30" s="1"/>
      <c r="P30" s="167"/>
      <c r="Q30" s="173"/>
      <c r="R30" s="173"/>
      <c r="S30" s="167"/>
      <c r="Z30">
        <v>0</v>
      </c>
    </row>
    <row r="31" spans="1:26" ht="24.95" customHeight="1" x14ac:dyDescent="0.25">
      <c r="A31" s="171"/>
      <c r="B31" s="168" t="s">
        <v>154</v>
      </c>
      <c r="C31" s="172" t="s">
        <v>479</v>
      </c>
      <c r="D31" s="168" t="s">
        <v>480</v>
      </c>
      <c r="E31" s="168" t="s">
        <v>143</v>
      </c>
      <c r="F31" s="169">
        <v>7</v>
      </c>
      <c r="G31" s="170"/>
      <c r="H31" s="170"/>
      <c r="I31" s="170">
        <f t="shared" si="0"/>
        <v>0</v>
      </c>
      <c r="J31" s="168">
        <f t="shared" si="1"/>
        <v>23.17</v>
      </c>
      <c r="K31" s="1">
        <f t="shared" si="2"/>
        <v>0</v>
      </c>
      <c r="L31" s="1">
        <f t="shared" si="3"/>
        <v>0</v>
      </c>
      <c r="M31" s="1"/>
      <c r="N31" s="1">
        <v>3.31</v>
      </c>
      <c r="O31" s="1"/>
      <c r="P31" s="167"/>
      <c r="Q31" s="173"/>
      <c r="R31" s="173"/>
      <c r="S31" s="167"/>
      <c r="Z31">
        <v>0</v>
      </c>
    </row>
    <row r="32" spans="1:26" ht="24.95" customHeight="1" x14ac:dyDescent="0.25">
      <c r="A32" s="171"/>
      <c r="B32" s="168" t="s">
        <v>292</v>
      </c>
      <c r="C32" s="172" t="s">
        <v>481</v>
      </c>
      <c r="D32" s="168" t="s">
        <v>482</v>
      </c>
      <c r="E32" s="168" t="s">
        <v>143</v>
      </c>
      <c r="F32" s="169">
        <v>6</v>
      </c>
      <c r="G32" s="170"/>
      <c r="H32" s="170"/>
      <c r="I32" s="170">
        <f t="shared" si="0"/>
        <v>0</v>
      </c>
      <c r="J32" s="168">
        <f t="shared" si="1"/>
        <v>32.94</v>
      </c>
      <c r="K32" s="1">
        <f t="shared" si="2"/>
        <v>0</v>
      </c>
      <c r="L32" s="1"/>
      <c r="M32" s="1">
        <f>ROUND(F32*(G32),2)</f>
        <v>0</v>
      </c>
      <c r="N32" s="1">
        <v>5.49</v>
      </c>
      <c r="O32" s="1"/>
      <c r="P32" s="167">
        <f>ROUND(F32*(R32),3)</f>
        <v>1E-3</v>
      </c>
      <c r="Q32" s="173"/>
      <c r="R32" s="173">
        <v>1.1E-4</v>
      </c>
      <c r="S32" s="167"/>
      <c r="Z32">
        <v>0</v>
      </c>
    </row>
    <row r="33" spans="1:26" ht="24.95" customHeight="1" x14ac:dyDescent="0.25">
      <c r="A33" s="171"/>
      <c r="B33" s="168" t="s">
        <v>292</v>
      </c>
      <c r="C33" s="172" t="s">
        <v>483</v>
      </c>
      <c r="D33" s="168" t="s">
        <v>484</v>
      </c>
      <c r="E33" s="168" t="s">
        <v>143</v>
      </c>
      <c r="F33" s="169">
        <v>1</v>
      </c>
      <c r="G33" s="170"/>
      <c r="H33" s="170"/>
      <c r="I33" s="170">
        <f t="shared" si="0"/>
        <v>0</v>
      </c>
      <c r="J33" s="168">
        <f t="shared" si="1"/>
        <v>6.25</v>
      </c>
      <c r="K33" s="1">
        <f t="shared" si="2"/>
        <v>0</v>
      </c>
      <c r="L33" s="1"/>
      <c r="M33" s="1">
        <f>ROUND(F33*(G33),2)</f>
        <v>0</v>
      </c>
      <c r="N33" s="1">
        <v>6.25</v>
      </c>
      <c r="O33" s="1"/>
      <c r="P33" s="167">
        <f>ROUND(F33*(R33),3)</f>
        <v>0</v>
      </c>
      <c r="Q33" s="173"/>
      <c r="R33" s="173">
        <v>1.4999999999999999E-4</v>
      </c>
      <c r="S33" s="167"/>
      <c r="Z33">
        <v>0</v>
      </c>
    </row>
    <row r="34" spans="1:26" ht="24.95" customHeight="1" x14ac:dyDescent="0.25">
      <c r="A34" s="171"/>
      <c r="B34" s="168" t="s">
        <v>292</v>
      </c>
      <c r="C34" s="172" t="s">
        <v>485</v>
      </c>
      <c r="D34" s="168" t="s">
        <v>486</v>
      </c>
      <c r="E34" s="168" t="s">
        <v>143</v>
      </c>
      <c r="F34" s="169">
        <v>8</v>
      </c>
      <c r="G34" s="170"/>
      <c r="H34" s="170"/>
      <c r="I34" s="170">
        <f t="shared" si="0"/>
        <v>0</v>
      </c>
      <c r="J34" s="168">
        <f t="shared" si="1"/>
        <v>47.12</v>
      </c>
      <c r="K34" s="1">
        <f t="shared" si="2"/>
        <v>0</v>
      </c>
      <c r="L34" s="1"/>
      <c r="M34" s="1">
        <f>ROUND(F34*(G34),2)</f>
        <v>0</v>
      </c>
      <c r="N34" s="1">
        <v>5.89</v>
      </c>
      <c r="O34" s="1"/>
      <c r="P34" s="167">
        <f>ROUND(F34*(R34),3)</f>
        <v>0</v>
      </c>
      <c r="Q34" s="173"/>
      <c r="R34" s="173">
        <v>5.0000000000000002E-5</v>
      </c>
      <c r="S34" s="167"/>
      <c r="Z34">
        <v>0</v>
      </c>
    </row>
    <row r="35" spans="1:26" ht="24.95" customHeight="1" x14ac:dyDescent="0.25">
      <c r="A35" s="171"/>
      <c r="B35" s="168" t="s">
        <v>292</v>
      </c>
      <c r="C35" s="172" t="s">
        <v>487</v>
      </c>
      <c r="D35" s="168" t="s">
        <v>488</v>
      </c>
      <c r="E35" s="168" t="s">
        <v>143</v>
      </c>
      <c r="F35" s="169">
        <v>32</v>
      </c>
      <c r="G35" s="170"/>
      <c r="H35" s="170"/>
      <c r="I35" s="170">
        <f t="shared" si="0"/>
        <v>0</v>
      </c>
      <c r="J35" s="168">
        <f t="shared" si="1"/>
        <v>148.16</v>
      </c>
      <c r="K35" s="1">
        <f t="shared" si="2"/>
        <v>0</v>
      </c>
      <c r="L35" s="1"/>
      <c r="M35" s="1">
        <f>ROUND(F35*(G35),2)</f>
        <v>0</v>
      </c>
      <c r="N35" s="1">
        <v>4.63</v>
      </c>
      <c r="O35" s="1"/>
      <c r="P35" s="167">
        <f>ROUND(F35*(R35),3)</f>
        <v>3.0000000000000001E-3</v>
      </c>
      <c r="Q35" s="173"/>
      <c r="R35" s="173">
        <v>1E-4</v>
      </c>
      <c r="S35" s="167"/>
      <c r="Z35">
        <v>0</v>
      </c>
    </row>
    <row r="36" spans="1:26" ht="24.95" customHeight="1" x14ac:dyDescent="0.25">
      <c r="A36" s="171"/>
      <c r="B36" s="168" t="s">
        <v>292</v>
      </c>
      <c r="C36" s="172" t="s">
        <v>489</v>
      </c>
      <c r="D36" s="168" t="s">
        <v>490</v>
      </c>
      <c r="E36" s="168" t="s">
        <v>143</v>
      </c>
      <c r="F36" s="169">
        <v>1</v>
      </c>
      <c r="G36" s="170"/>
      <c r="H36" s="170"/>
      <c r="I36" s="170">
        <f t="shared" si="0"/>
        <v>0</v>
      </c>
      <c r="J36" s="168">
        <f t="shared" si="1"/>
        <v>6.14</v>
      </c>
      <c r="K36" s="1">
        <f t="shared" si="2"/>
        <v>0</v>
      </c>
      <c r="L36" s="1"/>
      <c r="M36" s="1">
        <f>ROUND(F36*(G36),2)</f>
        <v>0</v>
      </c>
      <c r="N36" s="1">
        <v>6.14</v>
      </c>
      <c r="O36" s="1"/>
      <c r="P36" s="167">
        <f>ROUND(F36*(R36),3)</f>
        <v>0</v>
      </c>
      <c r="Q36" s="173"/>
      <c r="R36" s="173">
        <v>2.0000000000000001E-4</v>
      </c>
      <c r="S36" s="167"/>
      <c r="Z36">
        <v>0</v>
      </c>
    </row>
    <row r="37" spans="1:26" x14ac:dyDescent="0.25">
      <c r="A37" s="156"/>
      <c r="B37" s="156"/>
      <c r="C37" s="156"/>
      <c r="D37" s="156" t="s">
        <v>447</v>
      </c>
      <c r="E37" s="156"/>
      <c r="F37" s="167"/>
      <c r="G37" s="159"/>
      <c r="H37" s="159">
        <f>ROUND((SUM(M23:M36))/1,2)</f>
        <v>0</v>
      </c>
      <c r="I37" s="159">
        <f>ROUND((SUM(I23:I36))/1,2)</f>
        <v>0</v>
      </c>
      <c r="J37" s="156"/>
      <c r="K37" s="156"/>
      <c r="L37" s="156">
        <f>ROUND((SUM(L23:L36))/1,2)</f>
        <v>0</v>
      </c>
      <c r="M37" s="156">
        <f>ROUND((SUM(M23:M36))/1,2)</f>
        <v>0</v>
      </c>
      <c r="N37" s="156"/>
      <c r="O37" s="156"/>
      <c r="P37" s="174">
        <f>ROUND((SUM(P23:P36))/1,2)</f>
        <v>0.03</v>
      </c>
      <c r="Q37" s="153"/>
      <c r="R37" s="153"/>
      <c r="S37" s="174">
        <f>ROUND((SUM(S23:S36))/1,2)</f>
        <v>0</v>
      </c>
      <c r="T37" s="153"/>
      <c r="U37" s="153"/>
      <c r="V37" s="153"/>
      <c r="W37" s="153"/>
      <c r="X37" s="153"/>
      <c r="Y37" s="153"/>
      <c r="Z37" s="153"/>
    </row>
    <row r="38" spans="1:26" x14ac:dyDescent="0.25">
      <c r="A38" s="1"/>
      <c r="B38" s="1"/>
      <c r="C38" s="1"/>
      <c r="D38" s="1"/>
      <c r="E38" s="1"/>
      <c r="F38" s="163"/>
      <c r="G38" s="149"/>
      <c r="H38" s="149"/>
      <c r="I38" s="149"/>
      <c r="J38" s="1"/>
      <c r="K38" s="1"/>
      <c r="L38" s="1"/>
      <c r="M38" s="1"/>
      <c r="N38" s="1"/>
      <c r="O38" s="1"/>
      <c r="P38" s="1"/>
      <c r="S38" s="1"/>
    </row>
    <row r="39" spans="1:26" x14ac:dyDescent="0.25">
      <c r="A39" s="156"/>
      <c r="B39" s="156"/>
      <c r="C39" s="156"/>
      <c r="D39" s="156" t="s">
        <v>448</v>
      </c>
      <c r="E39" s="156"/>
      <c r="F39" s="167"/>
      <c r="G39" s="157"/>
      <c r="H39" s="157"/>
      <c r="I39" s="157"/>
      <c r="J39" s="156"/>
      <c r="K39" s="156"/>
      <c r="L39" s="156"/>
      <c r="M39" s="156"/>
      <c r="N39" s="156"/>
      <c r="O39" s="156"/>
      <c r="P39" s="156"/>
      <c r="Q39" s="153"/>
      <c r="R39" s="153"/>
      <c r="S39" s="156"/>
      <c r="T39" s="153"/>
      <c r="U39" s="153"/>
      <c r="V39" s="153"/>
      <c r="W39" s="153"/>
      <c r="X39" s="153"/>
      <c r="Y39" s="153"/>
      <c r="Z39" s="153"/>
    </row>
    <row r="40" spans="1:26" ht="24.95" customHeight="1" x14ac:dyDescent="0.25">
      <c r="A40" s="171"/>
      <c r="B40" s="168" t="s">
        <v>491</v>
      </c>
      <c r="C40" s="172" t="s">
        <v>492</v>
      </c>
      <c r="D40" s="168" t="s">
        <v>493</v>
      </c>
      <c r="E40" s="168" t="s">
        <v>143</v>
      </c>
      <c r="F40" s="169">
        <v>4</v>
      </c>
      <c r="G40" s="170"/>
      <c r="H40" s="170"/>
      <c r="I40" s="170">
        <f t="shared" ref="I40:I47" si="4">ROUND(F40*(G40+H40),2)</f>
        <v>0</v>
      </c>
      <c r="J40" s="168">
        <f t="shared" ref="J40:J47" si="5">ROUND(F40*(N40),2)</f>
        <v>7.92</v>
      </c>
      <c r="K40" s="1">
        <f t="shared" ref="K40:K47" si="6">ROUND(F40*(O40),2)</f>
        <v>0</v>
      </c>
      <c r="L40" s="1">
        <f t="shared" ref="L40:L46" si="7">ROUND(F40*(G40),2)</f>
        <v>0</v>
      </c>
      <c r="M40" s="1"/>
      <c r="N40" s="1">
        <v>1.98</v>
      </c>
      <c r="O40" s="1"/>
      <c r="P40" s="167">
        <f>ROUND(F40*(R40),3)</f>
        <v>0</v>
      </c>
      <c r="Q40" s="173"/>
      <c r="R40" s="173">
        <v>1.0000000000000001E-5</v>
      </c>
      <c r="S40" s="167"/>
      <c r="Z40">
        <v>0</v>
      </c>
    </row>
    <row r="41" spans="1:26" ht="24.95" customHeight="1" x14ac:dyDescent="0.25">
      <c r="A41" s="171"/>
      <c r="B41" s="168" t="s">
        <v>491</v>
      </c>
      <c r="C41" s="172" t="s">
        <v>494</v>
      </c>
      <c r="D41" s="168" t="s">
        <v>495</v>
      </c>
      <c r="E41" s="168" t="s">
        <v>143</v>
      </c>
      <c r="F41" s="169">
        <v>4</v>
      </c>
      <c r="G41" s="170"/>
      <c r="H41" s="170"/>
      <c r="I41" s="170">
        <f t="shared" si="4"/>
        <v>0</v>
      </c>
      <c r="J41" s="168">
        <f t="shared" si="5"/>
        <v>12.2</v>
      </c>
      <c r="K41" s="1">
        <f t="shared" si="6"/>
        <v>0</v>
      </c>
      <c r="L41" s="1">
        <f t="shared" si="7"/>
        <v>0</v>
      </c>
      <c r="M41" s="1"/>
      <c r="N41" s="1">
        <v>3.05</v>
      </c>
      <c r="O41" s="1"/>
      <c r="P41" s="167">
        <f>ROUND(F41*(R41),3)</f>
        <v>0</v>
      </c>
      <c r="Q41" s="173"/>
      <c r="R41" s="173">
        <v>4.0000000000000003E-5</v>
      </c>
      <c r="S41" s="167"/>
      <c r="Z41">
        <v>0</v>
      </c>
    </row>
    <row r="42" spans="1:26" ht="24.95" customHeight="1" x14ac:dyDescent="0.25">
      <c r="A42" s="171"/>
      <c r="B42" s="168" t="s">
        <v>491</v>
      </c>
      <c r="C42" s="172" t="s">
        <v>496</v>
      </c>
      <c r="D42" s="168" t="s">
        <v>497</v>
      </c>
      <c r="E42" s="168" t="s">
        <v>498</v>
      </c>
      <c r="F42" s="169">
        <v>4</v>
      </c>
      <c r="G42" s="170"/>
      <c r="H42" s="170"/>
      <c r="I42" s="170">
        <f t="shared" si="4"/>
        <v>0</v>
      </c>
      <c r="J42" s="168">
        <f t="shared" si="5"/>
        <v>5.24</v>
      </c>
      <c r="K42" s="1">
        <f t="shared" si="6"/>
        <v>0</v>
      </c>
      <c r="L42" s="1">
        <f t="shared" si="7"/>
        <v>0</v>
      </c>
      <c r="M42" s="1"/>
      <c r="N42" s="1">
        <v>1.31</v>
      </c>
      <c r="O42" s="1"/>
      <c r="P42" s="167"/>
      <c r="Q42" s="173"/>
      <c r="R42" s="173"/>
      <c r="S42" s="167"/>
      <c r="Z42">
        <v>0</v>
      </c>
    </row>
    <row r="43" spans="1:26" ht="24.95" customHeight="1" x14ac:dyDescent="0.25">
      <c r="A43" s="171"/>
      <c r="B43" s="168" t="s">
        <v>491</v>
      </c>
      <c r="C43" s="172" t="s">
        <v>499</v>
      </c>
      <c r="D43" s="168" t="s">
        <v>500</v>
      </c>
      <c r="E43" s="168" t="s">
        <v>253</v>
      </c>
      <c r="F43" s="169">
        <v>0.25</v>
      </c>
      <c r="G43" s="175"/>
      <c r="H43" s="175"/>
      <c r="I43" s="175">
        <f t="shared" si="4"/>
        <v>0</v>
      </c>
      <c r="J43" s="168">
        <f t="shared" si="5"/>
        <v>0.09</v>
      </c>
      <c r="K43" s="1">
        <f t="shared" si="6"/>
        <v>0</v>
      </c>
      <c r="L43" s="1">
        <f t="shared" si="7"/>
        <v>0</v>
      </c>
      <c r="M43" s="1"/>
      <c r="N43" s="1">
        <v>0.35</v>
      </c>
      <c r="O43" s="1"/>
      <c r="P43" s="167"/>
      <c r="Q43" s="173"/>
      <c r="R43" s="173"/>
      <c r="S43" s="167"/>
      <c r="Z43">
        <v>0</v>
      </c>
    </row>
    <row r="44" spans="1:26" ht="35.1" customHeight="1" x14ac:dyDescent="0.25">
      <c r="A44" s="171"/>
      <c r="B44" s="168" t="s">
        <v>154</v>
      </c>
      <c r="C44" s="172" t="s">
        <v>501</v>
      </c>
      <c r="D44" s="168" t="s">
        <v>502</v>
      </c>
      <c r="E44" s="168" t="s">
        <v>143</v>
      </c>
      <c r="F44" s="169">
        <v>4</v>
      </c>
      <c r="G44" s="170"/>
      <c r="H44" s="170"/>
      <c r="I44" s="170">
        <f t="shared" si="4"/>
        <v>0</v>
      </c>
      <c r="J44" s="168">
        <f t="shared" si="5"/>
        <v>72.64</v>
      </c>
      <c r="K44" s="1">
        <f t="shared" si="6"/>
        <v>0</v>
      </c>
      <c r="L44" s="1">
        <f t="shared" si="7"/>
        <v>0</v>
      </c>
      <c r="M44" s="1"/>
      <c r="N44" s="1">
        <v>18.16</v>
      </c>
      <c r="O44" s="1"/>
      <c r="P44" s="167"/>
      <c r="Q44" s="173"/>
      <c r="R44" s="173"/>
      <c r="S44" s="167"/>
      <c r="Z44">
        <v>0</v>
      </c>
    </row>
    <row r="45" spans="1:26" ht="35.1" customHeight="1" x14ac:dyDescent="0.25">
      <c r="A45" s="171"/>
      <c r="B45" s="168" t="s">
        <v>154</v>
      </c>
      <c r="C45" s="172" t="s">
        <v>503</v>
      </c>
      <c r="D45" s="168" t="s">
        <v>504</v>
      </c>
      <c r="E45" s="168" t="s">
        <v>143</v>
      </c>
      <c r="F45" s="169">
        <v>4</v>
      </c>
      <c r="G45" s="170"/>
      <c r="H45" s="170"/>
      <c r="I45" s="170">
        <f t="shared" si="4"/>
        <v>0</v>
      </c>
      <c r="J45" s="168">
        <f t="shared" si="5"/>
        <v>10.32</v>
      </c>
      <c r="K45" s="1">
        <f t="shared" si="6"/>
        <v>0</v>
      </c>
      <c r="L45" s="1">
        <f t="shared" si="7"/>
        <v>0</v>
      </c>
      <c r="M45" s="1"/>
      <c r="N45" s="1">
        <v>2.58</v>
      </c>
      <c r="O45" s="1"/>
      <c r="P45" s="167"/>
      <c r="Q45" s="173"/>
      <c r="R45" s="173"/>
      <c r="S45" s="167"/>
      <c r="Z45">
        <v>0</v>
      </c>
    </row>
    <row r="46" spans="1:26" ht="35.1" customHeight="1" x14ac:dyDescent="0.25">
      <c r="A46" s="171"/>
      <c r="B46" s="168" t="s">
        <v>154</v>
      </c>
      <c r="C46" s="172" t="s">
        <v>505</v>
      </c>
      <c r="D46" s="168" t="s">
        <v>506</v>
      </c>
      <c r="E46" s="168" t="s">
        <v>143</v>
      </c>
      <c r="F46" s="169">
        <v>4</v>
      </c>
      <c r="G46" s="170"/>
      <c r="H46" s="170"/>
      <c r="I46" s="170">
        <f t="shared" si="4"/>
        <v>0</v>
      </c>
      <c r="J46" s="168">
        <f t="shared" si="5"/>
        <v>49.52</v>
      </c>
      <c r="K46" s="1">
        <f t="shared" si="6"/>
        <v>0</v>
      </c>
      <c r="L46" s="1">
        <f t="shared" si="7"/>
        <v>0</v>
      </c>
      <c r="M46" s="1"/>
      <c r="N46" s="1">
        <v>12.38</v>
      </c>
      <c r="O46" s="1"/>
      <c r="P46" s="167"/>
      <c r="Q46" s="173"/>
      <c r="R46" s="173"/>
      <c r="S46" s="167"/>
      <c r="Z46">
        <v>0</v>
      </c>
    </row>
    <row r="47" spans="1:26" ht="24.95" customHeight="1" x14ac:dyDescent="0.25">
      <c r="A47" s="171"/>
      <c r="B47" s="168" t="s">
        <v>461</v>
      </c>
      <c r="C47" s="172" t="s">
        <v>507</v>
      </c>
      <c r="D47" s="168" t="s">
        <v>508</v>
      </c>
      <c r="E47" s="168" t="s">
        <v>143</v>
      </c>
      <c r="F47" s="169">
        <v>4</v>
      </c>
      <c r="G47" s="170"/>
      <c r="H47" s="170"/>
      <c r="I47" s="170">
        <f t="shared" si="4"/>
        <v>0</v>
      </c>
      <c r="J47" s="168">
        <f t="shared" si="5"/>
        <v>5.24</v>
      </c>
      <c r="K47" s="1">
        <f t="shared" si="6"/>
        <v>0</v>
      </c>
      <c r="L47" s="1"/>
      <c r="M47" s="1">
        <f>ROUND(F47*(G47),2)</f>
        <v>0</v>
      </c>
      <c r="N47" s="1">
        <v>1.31</v>
      </c>
      <c r="O47" s="1"/>
      <c r="P47" s="167">
        <f>ROUND(F47*(R47),3)</f>
        <v>0</v>
      </c>
      <c r="Q47" s="173"/>
      <c r="R47" s="173">
        <v>4.0000000000000003E-5</v>
      </c>
      <c r="S47" s="167"/>
      <c r="Z47">
        <v>0</v>
      </c>
    </row>
    <row r="48" spans="1:26" x14ac:dyDescent="0.25">
      <c r="A48" s="156"/>
      <c r="B48" s="156"/>
      <c r="C48" s="156"/>
      <c r="D48" s="156" t="s">
        <v>448</v>
      </c>
      <c r="E48" s="156"/>
      <c r="F48" s="167"/>
      <c r="G48" s="159"/>
      <c r="H48" s="159">
        <f>ROUND((SUM(M39:M47))/1,2)</f>
        <v>0</v>
      </c>
      <c r="I48" s="159">
        <f>ROUND((SUM(I39:I47))/1,2)</f>
        <v>0</v>
      </c>
      <c r="J48" s="156"/>
      <c r="K48" s="156"/>
      <c r="L48" s="156">
        <f>ROUND((SUM(L39:L47))/1,2)</f>
        <v>0</v>
      </c>
      <c r="M48" s="156">
        <f>ROUND((SUM(M39:M47))/1,2)</f>
        <v>0</v>
      </c>
      <c r="N48" s="156"/>
      <c r="O48" s="156"/>
      <c r="P48" s="174">
        <f>ROUND((SUM(P39:P47))/1,2)</f>
        <v>0</v>
      </c>
      <c r="Q48" s="153"/>
      <c r="R48" s="153"/>
      <c r="S48" s="174">
        <f>ROUND((SUM(S39:S47))/1,2)</f>
        <v>0</v>
      </c>
      <c r="T48" s="153"/>
      <c r="U48" s="153"/>
      <c r="V48" s="153"/>
      <c r="W48" s="153"/>
      <c r="X48" s="153"/>
      <c r="Y48" s="153"/>
      <c r="Z48" s="153"/>
    </row>
    <row r="49" spans="1:26" x14ac:dyDescent="0.25">
      <c r="A49" s="1"/>
      <c r="B49" s="1"/>
      <c r="C49" s="1"/>
      <c r="D49" s="1"/>
      <c r="E49" s="1"/>
      <c r="F49" s="163"/>
      <c r="G49" s="149"/>
      <c r="H49" s="149"/>
      <c r="I49" s="149"/>
      <c r="J49" s="1"/>
      <c r="K49" s="1"/>
      <c r="L49" s="1"/>
      <c r="M49" s="1"/>
      <c r="N49" s="1"/>
      <c r="O49" s="1"/>
      <c r="P49" s="1"/>
      <c r="S49" s="1"/>
    </row>
    <row r="50" spans="1:26" x14ac:dyDescent="0.25">
      <c r="A50" s="156"/>
      <c r="B50" s="156"/>
      <c r="C50" s="156"/>
      <c r="D50" s="156" t="s">
        <v>449</v>
      </c>
      <c r="E50" s="156"/>
      <c r="F50" s="167"/>
      <c r="G50" s="157"/>
      <c r="H50" s="157"/>
      <c r="I50" s="157"/>
      <c r="J50" s="156"/>
      <c r="K50" s="156"/>
      <c r="L50" s="156"/>
      <c r="M50" s="156"/>
      <c r="N50" s="156"/>
      <c r="O50" s="156"/>
      <c r="P50" s="156"/>
      <c r="Q50" s="153"/>
      <c r="R50" s="153"/>
      <c r="S50" s="156"/>
      <c r="T50" s="153"/>
      <c r="U50" s="153"/>
      <c r="V50" s="153"/>
      <c r="W50" s="153"/>
      <c r="X50" s="153"/>
      <c r="Y50" s="153"/>
      <c r="Z50" s="153"/>
    </row>
    <row r="51" spans="1:26" ht="24.95" customHeight="1" x14ac:dyDescent="0.25">
      <c r="A51" s="171"/>
      <c r="B51" s="168" t="s">
        <v>509</v>
      </c>
      <c r="C51" s="172" t="s">
        <v>510</v>
      </c>
      <c r="D51" s="168" t="s">
        <v>511</v>
      </c>
      <c r="E51" s="168" t="s">
        <v>143</v>
      </c>
      <c r="F51" s="169">
        <v>1</v>
      </c>
      <c r="G51" s="170"/>
      <c r="H51" s="170"/>
      <c r="I51" s="170">
        <f t="shared" ref="I51:I58" si="8">ROUND(F51*(G51+H51),2)</f>
        <v>0</v>
      </c>
      <c r="J51" s="168">
        <f t="shared" ref="J51:J58" si="9">ROUND(F51*(N51),2)</f>
        <v>5.41</v>
      </c>
      <c r="K51" s="1">
        <f t="shared" ref="K51:K58" si="10">ROUND(F51*(O51),2)</f>
        <v>0</v>
      </c>
      <c r="L51" s="1">
        <f t="shared" ref="L51:L56" si="11">ROUND(F51*(G51),2)</f>
        <v>0</v>
      </c>
      <c r="M51" s="1"/>
      <c r="N51" s="1">
        <v>5.41</v>
      </c>
      <c r="O51" s="1"/>
      <c r="P51" s="167">
        <f>ROUND(F51*(R51),3)</f>
        <v>0</v>
      </c>
      <c r="Q51" s="173"/>
      <c r="R51" s="173">
        <v>2.0000000000000002E-5</v>
      </c>
      <c r="S51" s="167"/>
      <c r="Z51">
        <v>0</v>
      </c>
    </row>
    <row r="52" spans="1:26" ht="24.95" customHeight="1" x14ac:dyDescent="0.25">
      <c r="A52" s="171"/>
      <c r="B52" s="168" t="s">
        <v>509</v>
      </c>
      <c r="C52" s="172" t="s">
        <v>512</v>
      </c>
      <c r="D52" s="168" t="s">
        <v>513</v>
      </c>
      <c r="E52" s="168" t="s">
        <v>143</v>
      </c>
      <c r="F52" s="169">
        <v>3</v>
      </c>
      <c r="G52" s="170"/>
      <c r="H52" s="170"/>
      <c r="I52" s="170">
        <f t="shared" si="8"/>
        <v>0</v>
      </c>
      <c r="J52" s="168">
        <f t="shared" si="9"/>
        <v>17.16</v>
      </c>
      <c r="K52" s="1">
        <f t="shared" si="10"/>
        <v>0</v>
      </c>
      <c r="L52" s="1">
        <f t="shared" si="11"/>
        <v>0</v>
      </c>
      <c r="M52" s="1"/>
      <c r="N52" s="1">
        <v>5.72</v>
      </c>
      <c r="O52" s="1"/>
      <c r="P52" s="167">
        <f>ROUND(F52*(R52),3)</f>
        <v>0</v>
      </c>
      <c r="Q52" s="173"/>
      <c r="R52" s="173">
        <v>2.0000000000000002E-5</v>
      </c>
      <c r="S52" s="167"/>
      <c r="Z52">
        <v>0</v>
      </c>
    </row>
    <row r="53" spans="1:26" ht="24.95" customHeight="1" x14ac:dyDescent="0.25">
      <c r="A53" s="171"/>
      <c r="B53" s="168" t="s">
        <v>509</v>
      </c>
      <c r="C53" s="172" t="s">
        <v>514</v>
      </c>
      <c r="D53" s="168" t="s">
        <v>515</v>
      </c>
      <c r="E53" s="168" t="s">
        <v>143</v>
      </c>
      <c r="F53" s="169">
        <v>4</v>
      </c>
      <c r="G53" s="170"/>
      <c r="H53" s="170"/>
      <c r="I53" s="170">
        <f t="shared" si="8"/>
        <v>0</v>
      </c>
      <c r="J53" s="168">
        <f t="shared" si="9"/>
        <v>26</v>
      </c>
      <c r="K53" s="1">
        <f t="shared" si="10"/>
        <v>0</v>
      </c>
      <c r="L53" s="1">
        <f t="shared" si="11"/>
        <v>0</v>
      </c>
      <c r="M53" s="1"/>
      <c r="N53" s="1">
        <v>6.5</v>
      </c>
      <c r="O53" s="1"/>
      <c r="P53" s="167"/>
      <c r="Q53" s="173"/>
      <c r="R53" s="173"/>
      <c r="S53" s="167"/>
      <c r="Z53">
        <v>0</v>
      </c>
    </row>
    <row r="54" spans="1:26" ht="24.95" customHeight="1" x14ac:dyDescent="0.25">
      <c r="A54" s="171"/>
      <c r="B54" s="168" t="s">
        <v>509</v>
      </c>
      <c r="C54" s="172" t="s">
        <v>516</v>
      </c>
      <c r="D54" s="168" t="s">
        <v>517</v>
      </c>
      <c r="E54" s="168" t="s">
        <v>253</v>
      </c>
      <c r="F54" s="169">
        <v>1.6</v>
      </c>
      <c r="G54" s="175"/>
      <c r="H54" s="175"/>
      <c r="I54" s="175">
        <f t="shared" si="8"/>
        <v>0</v>
      </c>
      <c r="J54" s="168">
        <f t="shared" si="9"/>
        <v>7.1</v>
      </c>
      <c r="K54" s="1">
        <f t="shared" si="10"/>
        <v>0</v>
      </c>
      <c r="L54" s="1">
        <f t="shared" si="11"/>
        <v>0</v>
      </c>
      <c r="M54" s="1"/>
      <c r="N54" s="1">
        <v>4.4400000000000004</v>
      </c>
      <c r="O54" s="1"/>
      <c r="P54" s="167"/>
      <c r="Q54" s="173"/>
      <c r="R54" s="173"/>
      <c r="S54" s="167"/>
      <c r="Z54">
        <v>0</v>
      </c>
    </row>
    <row r="55" spans="1:26" ht="24.95" customHeight="1" x14ac:dyDescent="0.25">
      <c r="A55" s="171"/>
      <c r="B55" s="168" t="s">
        <v>518</v>
      </c>
      <c r="C55" s="172" t="s">
        <v>519</v>
      </c>
      <c r="D55" s="168" t="s">
        <v>520</v>
      </c>
      <c r="E55" s="168" t="s">
        <v>521</v>
      </c>
      <c r="F55" s="169">
        <v>24</v>
      </c>
      <c r="G55" s="170"/>
      <c r="H55" s="170"/>
      <c r="I55" s="170">
        <f t="shared" si="8"/>
        <v>0</v>
      </c>
      <c r="J55" s="168">
        <f t="shared" si="9"/>
        <v>288</v>
      </c>
      <c r="K55" s="1">
        <f t="shared" si="10"/>
        <v>0</v>
      </c>
      <c r="L55" s="1">
        <f t="shared" si="11"/>
        <v>0</v>
      </c>
      <c r="M55" s="1"/>
      <c r="N55" s="1">
        <v>12</v>
      </c>
      <c r="O55" s="1"/>
      <c r="P55" s="167"/>
      <c r="Q55" s="173"/>
      <c r="R55" s="173"/>
      <c r="S55" s="167"/>
      <c r="Z55">
        <v>0</v>
      </c>
    </row>
    <row r="56" spans="1:26" ht="24.95" customHeight="1" x14ac:dyDescent="0.25">
      <c r="A56" s="171"/>
      <c r="B56" s="168" t="s">
        <v>154</v>
      </c>
      <c r="C56" s="172" t="s">
        <v>522</v>
      </c>
      <c r="D56" s="168" t="s">
        <v>523</v>
      </c>
      <c r="E56" s="168" t="s">
        <v>143</v>
      </c>
      <c r="F56" s="169">
        <v>1</v>
      </c>
      <c r="G56" s="170"/>
      <c r="H56" s="170"/>
      <c r="I56" s="170">
        <f t="shared" si="8"/>
        <v>0</v>
      </c>
      <c r="J56" s="168">
        <f t="shared" si="9"/>
        <v>125.66</v>
      </c>
      <c r="K56" s="1">
        <f t="shared" si="10"/>
        <v>0</v>
      </c>
      <c r="L56" s="1">
        <f t="shared" si="11"/>
        <v>0</v>
      </c>
      <c r="M56" s="1"/>
      <c r="N56" s="1">
        <v>125.66</v>
      </c>
      <c r="O56" s="1"/>
      <c r="P56" s="167"/>
      <c r="Q56" s="173"/>
      <c r="R56" s="173"/>
      <c r="S56" s="167"/>
      <c r="Z56">
        <v>0</v>
      </c>
    </row>
    <row r="57" spans="1:26" ht="24.95" customHeight="1" x14ac:dyDescent="0.25">
      <c r="A57" s="171"/>
      <c r="B57" s="168" t="s">
        <v>461</v>
      </c>
      <c r="C57" s="172" t="s">
        <v>524</v>
      </c>
      <c r="D57" s="168" t="s">
        <v>525</v>
      </c>
      <c r="E57" s="168" t="s">
        <v>143</v>
      </c>
      <c r="F57" s="169">
        <v>1</v>
      </c>
      <c r="G57" s="170"/>
      <c r="H57" s="170"/>
      <c r="I57" s="170">
        <f t="shared" si="8"/>
        <v>0</v>
      </c>
      <c r="J57" s="168">
        <f t="shared" si="9"/>
        <v>83.5</v>
      </c>
      <c r="K57" s="1">
        <f t="shared" si="10"/>
        <v>0</v>
      </c>
      <c r="L57" s="1"/>
      <c r="M57" s="1">
        <f>ROUND(F57*(G57),2)</f>
        <v>0</v>
      </c>
      <c r="N57" s="1">
        <v>83.5</v>
      </c>
      <c r="O57" s="1"/>
      <c r="P57" s="167">
        <f>ROUND(F57*(R57),3)</f>
        <v>8.9999999999999993E-3</v>
      </c>
      <c r="Q57" s="173"/>
      <c r="R57" s="173">
        <v>8.9300000000000004E-3</v>
      </c>
      <c r="S57" s="167"/>
      <c r="Z57">
        <v>0</v>
      </c>
    </row>
    <row r="58" spans="1:26" ht="24.95" customHeight="1" x14ac:dyDescent="0.25">
      <c r="A58" s="171"/>
      <c r="B58" s="168" t="s">
        <v>461</v>
      </c>
      <c r="C58" s="172" t="s">
        <v>526</v>
      </c>
      <c r="D58" s="168" t="s">
        <v>527</v>
      </c>
      <c r="E58" s="168" t="s">
        <v>143</v>
      </c>
      <c r="F58" s="169">
        <v>2</v>
      </c>
      <c r="G58" s="170"/>
      <c r="H58" s="170"/>
      <c r="I58" s="170">
        <f t="shared" si="8"/>
        <v>0</v>
      </c>
      <c r="J58" s="168">
        <f t="shared" si="9"/>
        <v>185.58</v>
      </c>
      <c r="K58" s="1">
        <f t="shared" si="10"/>
        <v>0</v>
      </c>
      <c r="L58" s="1"/>
      <c r="M58" s="1">
        <f>ROUND(F58*(G58),2)</f>
        <v>0</v>
      </c>
      <c r="N58" s="1">
        <v>92.79</v>
      </c>
      <c r="O58" s="1"/>
      <c r="P58" s="167">
        <f>ROUND(F58*(R58),3)</f>
        <v>2.9000000000000001E-2</v>
      </c>
      <c r="Q58" s="173"/>
      <c r="R58" s="173">
        <v>1.4630000000000001E-2</v>
      </c>
      <c r="S58" s="167"/>
      <c r="Z58">
        <v>0</v>
      </c>
    </row>
    <row r="59" spans="1:26" x14ac:dyDescent="0.25">
      <c r="A59" s="156"/>
      <c r="B59" s="156"/>
      <c r="C59" s="156"/>
      <c r="D59" s="156" t="s">
        <v>449</v>
      </c>
      <c r="E59" s="156"/>
      <c r="F59" s="167"/>
      <c r="G59" s="159"/>
      <c r="H59" s="159"/>
      <c r="I59" s="159">
        <f>ROUND((SUM(I50:I58))/1,2)</f>
        <v>0</v>
      </c>
      <c r="J59" s="156"/>
      <c r="K59" s="156"/>
      <c r="L59" s="156">
        <f>ROUND((SUM(L50:L58))/1,2)</f>
        <v>0</v>
      </c>
      <c r="M59" s="156">
        <f>ROUND((SUM(M50:M58))/1,2)</f>
        <v>0</v>
      </c>
      <c r="N59" s="156"/>
      <c r="O59" s="156"/>
      <c r="P59" s="174">
        <f>ROUND((SUM(P50:P58))/1,2)</f>
        <v>0.04</v>
      </c>
      <c r="S59" s="167">
        <f>ROUND((SUM(S50:S58))/1,2)</f>
        <v>0</v>
      </c>
    </row>
    <row r="60" spans="1:26" x14ac:dyDescent="0.25">
      <c r="A60" s="1"/>
      <c r="B60" s="1"/>
      <c r="C60" s="1"/>
      <c r="D60" s="1"/>
      <c r="E60" s="1"/>
      <c r="F60" s="163"/>
      <c r="G60" s="149"/>
      <c r="H60" s="149"/>
      <c r="I60" s="149"/>
      <c r="J60" s="1"/>
      <c r="K60" s="1"/>
      <c r="L60" s="1"/>
      <c r="M60" s="1"/>
      <c r="N60" s="1"/>
      <c r="O60" s="1"/>
      <c r="P60" s="1"/>
      <c r="S60" s="1"/>
    </row>
    <row r="61" spans="1:26" x14ac:dyDescent="0.25">
      <c r="A61" s="156"/>
      <c r="B61" s="156"/>
      <c r="C61" s="156"/>
      <c r="D61" s="2" t="s">
        <v>77</v>
      </c>
      <c r="E61" s="156"/>
      <c r="F61" s="167"/>
      <c r="G61" s="159"/>
      <c r="H61" s="159">
        <f>ROUND((SUM(M9:M60))/2,2)</f>
        <v>0</v>
      </c>
      <c r="I61" s="159">
        <f>ROUND((SUM(I9:I60))/2,2)</f>
        <v>0</v>
      </c>
      <c r="J61" s="156"/>
      <c r="K61" s="156"/>
      <c r="L61" s="156">
        <f>ROUND((SUM(L9:L60))/2,2)</f>
        <v>0</v>
      </c>
      <c r="M61" s="156">
        <f>ROUND((SUM(M9:M60))/2,2)</f>
        <v>0</v>
      </c>
      <c r="N61" s="156"/>
      <c r="O61" s="156"/>
      <c r="P61" s="174">
        <f>ROUND((SUM(P9:P60))/2,2)</f>
        <v>7.0000000000000007E-2</v>
      </c>
      <c r="S61" s="174">
        <f>ROUND((SUM(S9:S60))/2,2)</f>
        <v>0</v>
      </c>
    </row>
    <row r="62" spans="1:26" x14ac:dyDescent="0.25">
      <c r="A62" s="176"/>
      <c r="B62" s="176"/>
      <c r="C62" s="176"/>
      <c r="D62" s="176" t="s">
        <v>90</v>
      </c>
      <c r="E62" s="176"/>
      <c r="F62" s="177"/>
      <c r="G62" s="178"/>
      <c r="H62" s="178">
        <f>ROUND((SUM(M9:M61))/3,2)</f>
        <v>0</v>
      </c>
      <c r="I62" s="178">
        <f>ROUND((SUM(I9:I61))/3,2)</f>
        <v>0</v>
      </c>
      <c r="J62" s="176"/>
      <c r="K62" s="176">
        <f>ROUND((SUM(K9:K61))/3,2)</f>
        <v>0</v>
      </c>
      <c r="L62" s="176">
        <f>ROUND((SUM(L9:L61))/3,2)</f>
        <v>0</v>
      </c>
      <c r="M62" s="176">
        <f>ROUND((SUM(M9:M61))/3,2)</f>
        <v>0</v>
      </c>
      <c r="N62" s="176"/>
      <c r="O62" s="176"/>
      <c r="P62" s="177">
        <f>ROUND((SUM(P9:P61))/3,2)</f>
        <v>7.0000000000000007E-2</v>
      </c>
      <c r="S62" s="177">
        <f>ROUND((SUM(S9:S61))/3,2)</f>
        <v>0</v>
      </c>
      <c r="Z62">
        <f>(SUM(Z9:Z61))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Prístavba kuchyne ku kultúrnemu domu - Čičava / SO 01 - Hlavný objekt - ÚK</oddHeader>
    <oddFooter>&amp;RStrana &amp;P z &amp;N    &amp;L&amp;7Spracované systémom Systematic®pyramida.wsn, tel.: 051 77 10 585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17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18</v>
      </c>
      <c r="H2" s="16"/>
      <c r="I2" s="27"/>
      <c r="J2" s="31"/>
    </row>
    <row r="3" spans="1:23" ht="18" customHeight="1" x14ac:dyDescent="0.25">
      <c r="A3" s="11"/>
      <c r="B3" s="40" t="s">
        <v>528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20</v>
      </c>
      <c r="J4" s="32"/>
    </row>
    <row r="5" spans="1:23" ht="18" customHeight="1" thickBot="1" x14ac:dyDescent="0.3">
      <c r="A5" s="11"/>
      <c r="B5" s="45" t="s">
        <v>21</v>
      </c>
      <c r="C5" s="20"/>
      <c r="D5" s="17"/>
      <c r="E5" s="17"/>
      <c r="F5" s="46" t="s">
        <v>22</v>
      </c>
      <c r="G5" s="17"/>
      <c r="H5" s="17"/>
      <c r="I5" s="44" t="s">
        <v>23</v>
      </c>
      <c r="J5" s="47" t="s">
        <v>24</v>
      </c>
    </row>
    <row r="6" spans="1:23" ht="18" customHeight="1" thickTop="1" x14ac:dyDescent="0.25">
      <c r="A6" s="11"/>
      <c r="B6" s="56" t="s">
        <v>25</v>
      </c>
      <c r="C6" s="52"/>
      <c r="D6" s="53"/>
      <c r="E6" s="53"/>
      <c r="F6" s="53"/>
      <c r="G6" s="57" t="s">
        <v>26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27</v>
      </c>
      <c r="H7" s="18"/>
      <c r="I7" s="29"/>
      <c r="J7" s="50"/>
    </row>
    <row r="8" spans="1:23" ht="18" customHeight="1" x14ac:dyDescent="0.25">
      <c r="A8" s="11"/>
      <c r="B8" s="45" t="s">
        <v>28</v>
      </c>
      <c r="C8" s="20"/>
      <c r="D8" s="17"/>
      <c r="E8" s="17"/>
      <c r="F8" s="17"/>
      <c r="G8" s="46" t="s">
        <v>26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27</v>
      </c>
      <c r="H9" s="17"/>
      <c r="I9" s="28"/>
      <c r="J9" s="32"/>
    </row>
    <row r="10" spans="1:23" ht="18" customHeight="1" x14ac:dyDescent="0.25">
      <c r="A10" s="11"/>
      <c r="B10" s="45" t="s">
        <v>29</v>
      </c>
      <c r="C10" s="20"/>
      <c r="D10" s="17"/>
      <c r="E10" s="17"/>
      <c r="F10" s="17"/>
      <c r="G10" s="46" t="s">
        <v>26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27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30</v>
      </c>
      <c r="C15" s="92" t="s">
        <v>6</v>
      </c>
      <c r="D15" s="92" t="s">
        <v>57</v>
      </c>
      <c r="E15" s="93" t="s">
        <v>58</v>
      </c>
      <c r="F15" s="105" t="s">
        <v>59</v>
      </c>
      <c r="G15" s="59" t="s">
        <v>35</v>
      </c>
      <c r="H15" s="62" t="s">
        <v>36</v>
      </c>
      <c r="I15" s="27"/>
      <c r="J15" s="55"/>
    </row>
    <row r="16" spans="1:23" ht="18" customHeight="1" x14ac:dyDescent="0.25">
      <c r="A16" s="11"/>
      <c r="B16" s="94">
        <v>1</v>
      </c>
      <c r="C16" s="95" t="s">
        <v>31</v>
      </c>
      <c r="D16" s="96"/>
      <c r="E16" s="97"/>
      <c r="F16" s="106"/>
      <c r="G16" s="60">
        <v>6</v>
      </c>
      <c r="H16" s="115" t="s">
        <v>37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32</v>
      </c>
      <c r="D17" s="78">
        <f>'Rekap 12920'!B15</f>
        <v>0</v>
      </c>
      <c r="E17" s="76">
        <f>'Rekap 12920'!C15</f>
        <v>0</v>
      </c>
      <c r="F17" s="81">
        <f>'Rekap 12920'!D15</f>
        <v>0</v>
      </c>
      <c r="G17" s="61">
        <v>7</v>
      </c>
      <c r="H17" s="116" t="s">
        <v>38</v>
      </c>
      <c r="I17" s="129"/>
      <c r="J17" s="127">
        <f>'SO 12920'!Z80</f>
        <v>0</v>
      </c>
    </row>
    <row r="18" spans="1:26" ht="18" customHeight="1" x14ac:dyDescent="0.25">
      <c r="A18" s="11"/>
      <c r="B18" s="68">
        <v>3</v>
      </c>
      <c r="C18" s="72" t="s">
        <v>33</v>
      </c>
      <c r="D18" s="79"/>
      <c r="E18" s="77"/>
      <c r="F18" s="82"/>
      <c r="G18" s="61">
        <v>8</v>
      </c>
      <c r="H18" s="116" t="s">
        <v>39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34</v>
      </c>
      <c r="D20" s="80"/>
      <c r="E20" s="100"/>
      <c r="F20" s="107">
        <f>SUM(F16:F19)</f>
        <v>0</v>
      </c>
      <c r="G20" s="61">
        <v>10</v>
      </c>
      <c r="H20" s="116" t="s">
        <v>34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47</v>
      </c>
      <c r="C21" s="69" t="s">
        <v>7</v>
      </c>
      <c r="D21" s="75"/>
      <c r="E21" s="19"/>
      <c r="F21" s="98"/>
      <c r="G21" s="65" t="s">
        <v>53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48</v>
      </c>
      <c r="D22" s="87"/>
      <c r="E22" s="89" t="s">
        <v>51</v>
      </c>
      <c r="F22" s="81">
        <f>((F16*U22*0)+(F17*V22*0)+(F18*W22*0))/100</f>
        <v>0</v>
      </c>
      <c r="G22" s="60">
        <v>16</v>
      </c>
      <c r="H22" s="115" t="s">
        <v>54</v>
      </c>
      <c r="I22" s="130" t="s">
        <v>51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49</v>
      </c>
      <c r="D23" s="66"/>
      <c r="E23" s="89" t="s">
        <v>52</v>
      </c>
      <c r="F23" s="82">
        <f>((F16*U23*0)+(F17*V23*0)+(F18*W23*0))/100</f>
        <v>0</v>
      </c>
      <c r="G23" s="61">
        <v>17</v>
      </c>
      <c r="H23" s="116" t="s">
        <v>55</v>
      </c>
      <c r="I23" s="130" t="s">
        <v>51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50</v>
      </c>
      <c r="D24" s="66"/>
      <c r="E24" s="89" t="s">
        <v>51</v>
      </c>
      <c r="F24" s="82">
        <f>((F16*U24*0)+(F17*V24*0)+(F18*W24*0))/100</f>
        <v>0</v>
      </c>
      <c r="G24" s="61">
        <v>18</v>
      </c>
      <c r="H24" s="116" t="s">
        <v>56</v>
      </c>
      <c r="I24" s="130" t="s">
        <v>52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34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62</v>
      </c>
      <c r="D27" s="136"/>
      <c r="E27" s="102"/>
      <c r="F27" s="30"/>
      <c r="G27" s="109" t="s">
        <v>40</v>
      </c>
      <c r="H27" s="104" t="s">
        <v>41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42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43</v>
      </c>
      <c r="I29" s="123">
        <f>J28-SUM('SO 12920'!K9:'SO 12920'!K79)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44</v>
      </c>
      <c r="I30" s="89">
        <f>SUM('SO 12920'!K9:'SO 12920'!K79)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45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46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60</v>
      </c>
      <c r="E33" s="15"/>
      <c r="F33" s="103"/>
      <c r="G33" s="111">
        <v>26</v>
      </c>
      <c r="H33" s="142" t="s">
        <v>61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25</v>
      </c>
      <c r="B1" s="144"/>
      <c r="C1" s="144"/>
      <c r="D1" s="145" t="s">
        <v>22</v>
      </c>
      <c r="E1" s="144"/>
      <c r="F1" s="144"/>
      <c r="W1">
        <v>30.126000000000001</v>
      </c>
    </row>
    <row r="2" spans="1:26" x14ac:dyDescent="0.25">
      <c r="A2" s="145" t="s">
        <v>29</v>
      </c>
      <c r="B2" s="144"/>
      <c r="C2" s="144"/>
      <c r="D2" s="145" t="s">
        <v>20</v>
      </c>
      <c r="E2" s="144"/>
      <c r="F2" s="144"/>
    </row>
    <row r="3" spans="1:26" x14ac:dyDescent="0.25">
      <c r="A3" s="145" t="s">
        <v>28</v>
      </c>
      <c r="B3" s="144"/>
      <c r="C3" s="144"/>
      <c r="D3" s="145" t="s">
        <v>66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528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67</v>
      </c>
      <c r="B8" s="144"/>
      <c r="C8" s="144"/>
      <c r="D8" s="144"/>
      <c r="E8" s="144"/>
      <c r="F8" s="144"/>
    </row>
    <row r="9" spans="1:26" x14ac:dyDescent="0.25">
      <c r="A9" s="147" t="s">
        <v>63</v>
      </c>
      <c r="B9" s="147" t="s">
        <v>57</v>
      </c>
      <c r="C9" s="147" t="s">
        <v>58</v>
      </c>
      <c r="D9" s="147" t="s">
        <v>34</v>
      </c>
      <c r="E9" s="147" t="s">
        <v>64</v>
      </c>
      <c r="F9" s="147" t="s">
        <v>65</v>
      </c>
    </row>
    <row r="10" spans="1:26" x14ac:dyDescent="0.25">
      <c r="A10" s="154" t="s">
        <v>77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80</v>
      </c>
      <c r="B11" s="157">
        <f>'SO 12920'!L16</f>
        <v>0</v>
      </c>
      <c r="C11" s="157">
        <f>'SO 12920'!M16</f>
        <v>0</v>
      </c>
      <c r="D11" s="157">
        <f>'SO 12920'!I16</f>
        <v>0</v>
      </c>
      <c r="E11" s="158">
        <f>'SO 12920'!P16</f>
        <v>0.01</v>
      </c>
      <c r="F11" s="158">
        <f>'SO 12920'!S16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529</v>
      </c>
      <c r="B12" s="157">
        <f>'SO 12920'!L30</f>
        <v>0</v>
      </c>
      <c r="C12" s="157">
        <f>'SO 12920'!M30</f>
        <v>0</v>
      </c>
      <c r="D12" s="157">
        <f>'SO 12920'!I30</f>
        <v>0</v>
      </c>
      <c r="E12" s="158">
        <f>'SO 12920'!P30</f>
        <v>7.0000000000000007E-2</v>
      </c>
      <c r="F12" s="158">
        <f>'SO 12920'!S30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530</v>
      </c>
      <c r="B13" s="157">
        <f>'SO 12920'!L49</f>
        <v>0</v>
      </c>
      <c r="C13" s="157">
        <f>'SO 12920'!M49</f>
        <v>0</v>
      </c>
      <c r="D13" s="157">
        <f>'SO 12920'!I49</f>
        <v>0</v>
      </c>
      <c r="E13" s="158">
        <f>'SO 12920'!P49</f>
        <v>0.63</v>
      </c>
      <c r="F13" s="158">
        <f>'SO 12920'!S49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56" t="s">
        <v>531</v>
      </c>
      <c r="B14" s="157">
        <f>'SO 12920'!L77</f>
        <v>0</v>
      </c>
      <c r="C14" s="157">
        <f>'SO 12920'!M77</f>
        <v>0</v>
      </c>
      <c r="D14" s="157">
        <f>'SO 12920'!I77</f>
        <v>0</v>
      </c>
      <c r="E14" s="158">
        <f>'SO 12920'!P77</f>
        <v>0.05</v>
      </c>
      <c r="F14" s="158">
        <f>'SO 12920'!S77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2" t="s">
        <v>77</v>
      </c>
      <c r="B15" s="159">
        <f>'SO 12920'!L79</f>
        <v>0</v>
      </c>
      <c r="C15" s="159">
        <f>'SO 12920'!M79</f>
        <v>0</v>
      </c>
      <c r="D15" s="159">
        <f>'SO 12920'!I79</f>
        <v>0</v>
      </c>
      <c r="E15" s="160">
        <f>'SO 12920'!P79</f>
        <v>0.76</v>
      </c>
      <c r="F15" s="160">
        <f>'SO 12920'!S79</f>
        <v>0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1"/>
      <c r="B16" s="149"/>
      <c r="C16" s="149"/>
      <c r="D16" s="149"/>
      <c r="E16" s="148"/>
      <c r="F16" s="148"/>
    </row>
    <row r="17" spans="1:26" x14ac:dyDescent="0.25">
      <c r="A17" s="2" t="s">
        <v>90</v>
      </c>
      <c r="B17" s="159">
        <f>'SO 12920'!L80</f>
        <v>0</v>
      </c>
      <c r="C17" s="159">
        <f>'SO 12920'!M80</f>
        <v>0</v>
      </c>
      <c r="D17" s="159">
        <f>'SO 12920'!I80</f>
        <v>0</v>
      </c>
      <c r="E17" s="160">
        <f>'SO 12920'!P80</f>
        <v>0.76</v>
      </c>
      <c r="F17" s="160">
        <f>'SO 12920'!S80</f>
        <v>0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spans="1:26" x14ac:dyDescent="0.25">
      <c r="A18" s="1"/>
      <c r="B18" s="149"/>
      <c r="C18" s="149"/>
      <c r="D18" s="149"/>
      <c r="E18" s="148"/>
      <c r="F18" s="148"/>
    </row>
    <row r="19" spans="1:26" x14ac:dyDescent="0.25">
      <c r="A19" s="1"/>
      <c r="B19" s="149"/>
      <c r="C19" s="149"/>
      <c r="D19" s="149"/>
      <c r="E19" s="148"/>
      <c r="F19" s="148"/>
    </row>
    <row r="20" spans="1:26" x14ac:dyDescent="0.25">
      <c r="A20" s="1"/>
      <c r="B20" s="149"/>
      <c r="C20" s="149"/>
      <c r="D20" s="149"/>
      <c r="E20" s="148"/>
      <c r="F20" s="148"/>
    </row>
    <row r="21" spans="1:26" x14ac:dyDescent="0.25">
      <c r="A21" s="1"/>
      <c r="B21" s="149"/>
      <c r="C21" s="149"/>
      <c r="D21" s="149"/>
      <c r="E21" s="148"/>
      <c r="F21" s="148"/>
    </row>
    <row r="22" spans="1:26" x14ac:dyDescent="0.25">
      <c r="A22" s="1"/>
      <c r="B22" s="149"/>
      <c r="C22" s="149"/>
      <c r="D22" s="149"/>
      <c r="E22" s="148"/>
      <c r="F22" s="148"/>
    </row>
    <row r="23" spans="1:26" x14ac:dyDescent="0.25">
      <c r="A23" s="1"/>
      <c r="B23" s="149"/>
      <c r="C23" s="149"/>
      <c r="D23" s="149"/>
      <c r="E23" s="148"/>
      <c r="F23" s="148"/>
    </row>
    <row r="24" spans="1:26" x14ac:dyDescent="0.25">
      <c r="A24" s="1"/>
      <c r="B24" s="149"/>
      <c r="C24" s="149"/>
      <c r="D24" s="149"/>
      <c r="E24" s="148"/>
      <c r="F24" s="148"/>
    </row>
    <row r="25" spans="1:26" x14ac:dyDescent="0.25">
      <c r="A25" s="1"/>
      <c r="B25" s="149"/>
      <c r="C25" s="149"/>
      <c r="D25" s="149"/>
      <c r="E25" s="148"/>
      <c r="F25" s="148"/>
    </row>
    <row r="26" spans="1:26" x14ac:dyDescent="0.25">
      <c r="A26" s="1"/>
      <c r="B26" s="149"/>
      <c r="C26" s="149"/>
      <c r="D26" s="149"/>
      <c r="E26" s="148"/>
      <c r="F26" s="148"/>
    </row>
    <row r="27" spans="1:26" x14ac:dyDescent="0.25">
      <c r="A27" s="1"/>
      <c r="B27" s="149"/>
      <c r="C27" s="149"/>
      <c r="D27" s="149"/>
      <c r="E27" s="148"/>
      <c r="F27" s="148"/>
    </row>
    <row r="28" spans="1:26" x14ac:dyDescent="0.25">
      <c r="A28" s="1"/>
      <c r="B28" s="149"/>
      <c r="C28" s="149"/>
      <c r="D28" s="149"/>
      <c r="E28" s="148"/>
      <c r="F28" s="148"/>
    </row>
    <row r="29" spans="1:26" x14ac:dyDescent="0.25">
      <c r="A29" s="1"/>
      <c r="B29" s="149"/>
      <c r="C29" s="149"/>
      <c r="D29" s="149"/>
      <c r="E29" s="148"/>
      <c r="F29" s="148"/>
    </row>
    <row r="30" spans="1:26" x14ac:dyDescent="0.25">
      <c r="A30" s="1"/>
      <c r="B30" s="149"/>
      <c r="C30" s="149"/>
      <c r="D30" s="149"/>
      <c r="E30" s="148"/>
      <c r="F30" s="148"/>
    </row>
    <row r="31" spans="1:26" x14ac:dyDescent="0.25">
      <c r="A31" s="1"/>
      <c r="B31" s="149"/>
      <c r="C31" s="149"/>
      <c r="D31" s="149"/>
      <c r="E31" s="148"/>
      <c r="F31" s="148"/>
    </row>
    <row r="32" spans="1:2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49"/>
      <c r="C46" s="149"/>
      <c r="D46" s="149"/>
      <c r="E46" s="148"/>
      <c r="F46" s="148"/>
    </row>
    <row r="47" spans="1:6" x14ac:dyDescent="0.25">
      <c r="A47" s="1"/>
      <c r="B47" s="149"/>
      <c r="C47" s="149"/>
      <c r="D47" s="149"/>
      <c r="E47" s="148"/>
      <c r="F47" s="148"/>
    </row>
    <row r="48" spans="1: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49"/>
      <c r="C69" s="149"/>
      <c r="D69" s="149"/>
      <c r="E69" s="148"/>
      <c r="F69" s="148"/>
    </row>
    <row r="70" spans="1:6" x14ac:dyDescent="0.25">
      <c r="A70" s="1"/>
      <c r="B70" s="149"/>
      <c r="C70" s="149"/>
      <c r="D70" s="149"/>
      <c r="E70" s="148"/>
      <c r="F70" s="148"/>
    </row>
    <row r="71" spans="1:6" x14ac:dyDescent="0.25">
      <c r="A71" s="1"/>
      <c r="B71" s="149"/>
      <c r="C71" s="149"/>
      <c r="D71" s="149"/>
      <c r="E71" s="148"/>
      <c r="F71" s="148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0"/>
  <sheetViews>
    <sheetView workbookViewId="0">
      <pane ySplit="8" topLeftCell="A9" activePane="bottomLeft" state="frozen"/>
      <selection pane="bottomLeft" activeCell="G76" sqref="G11:G76"/>
    </sheetView>
  </sheetViews>
  <sheetFormatPr defaultColWidth="0"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3"/>
      <c r="B1" s="5" t="s">
        <v>25</v>
      </c>
      <c r="C1" s="3"/>
      <c r="D1" s="3"/>
      <c r="E1" s="5" t="s">
        <v>22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29</v>
      </c>
      <c r="C2" s="3"/>
      <c r="D2" s="3"/>
      <c r="E2" s="5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28</v>
      </c>
      <c r="C3" s="3"/>
      <c r="D3" s="3"/>
      <c r="E3" s="5" t="s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528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91</v>
      </c>
      <c r="B8" s="164" t="s">
        <v>92</v>
      </c>
      <c r="C8" s="164" t="s">
        <v>93</v>
      </c>
      <c r="D8" s="164" t="s">
        <v>94</v>
      </c>
      <c r="E8" s="164" t="s">
        <v>95</v>
      </c>
      <c r="F8" s="164" t="s">
        <v>96</v>
      </c>
      <c r="G8" s="164" t="s">
        <v>97</v>
      </c>
      <c r="H8" s="164" t="s">
        <v>58</v>
      </c>
      <c r="I8" s="164" t="s">
        <v>98</v>
      </c>
      <c r="J8" s="164"/>
      <c r="K8" s="164"/>
      <c r="L8" s="164"/>
      <c r="M8" s="164"/>
      <c r="N8" s="164"/>
      <c r="O8" s="164"/>
      <c r="P8" s="164" t="s">
        <v>99</v>
      </c>
      <c r="Q8" s="161"/>
      <c r="R8" s="161"/>
      <c r="S8" s="164" t="s">
        <v>100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77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80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450</v>
      </c>
      <c r="C11" s="172" t="s">
        <v>451</v>
      </c>
      <c r="D11" s="168" t="s">
        <v>452</v>
      </c>
      <c r="E11" s="168" t="s">
        <v>233</v>
      </c>
      <c r="F11" s="169">
        <v>103.98</v>
      </c>
      <c r="G11" s="170"/>
      <c r="H11" s="170"/>
      <c r="I11" s="170">
        <f>ROUND(F11*(G11+H11),2)</f>
        <v>0</v>
      </c>
      <c r="J11" s="168">
        <f>ROUND(F11*(N11),2)</f>
        <v>269.31</v>
      </c>
      <c r="K11" s="1">
        <f>ROUND(F11*(O11),2)</f>
        <v>0</v>
      </c>
      <c r="L11" s="1">
        <f>ROUND(F11*(G11),2)</f>
        <v>0</v>
      </c>
      <c r="M11" s="1"/>
      <c r="N11" s="1">
        <v>2.59</v>
      </c>
      <c r="O11" s="1"/>
      <c r="P11" s="167">
        <f>ROUND(F11*(R11),3)</f>
        <v>2E-3</v>
      </c>
      <c r="Q11" s="173"/>
      <c r="R11" s="173">
        <v>2.0000000000000002E-5</v>
      </c>
      <c r="S11" s="167"/>
      <c r="Z11">
        <v>0</v>
      </c>
    </row>
    <row r="12" spans="1:26" ht="24.95" customHeight="1" x14ac:dyDescent="0.25">
      <c r="A12" s="171"/>
      <c r="B12" s="168" t="s">
        <v>312</v>
      </c>
      <c r="C12" s="172" t="s">
        <v>313</v>
      </c>
      <c r="D12" s="168" t="s">
        <v>314</v>
      </c>
      <c r="E12" s="168" t="s">
        <v>253</v>
      </c>
      <c r="F12" s="169">
        <v>1.3</v>
      </c>
      <c r="G12" s="175"/>
      <c r="H12" s="175"/>
      <c r="I12" s="175">
        <f>ROUND(F12*(G12+H12),2)</f>
        <v>0</v>
      </c>
      <c r="J12" s="168">
        <f>ROUND(F12*(N12),2)</f>
        <v>4.6500000000000004</v>
      </c>
      <c r="K12" s="1">
        <f>ROUND(F12*(O12),2)</f>
        <v>0</v>
      </c>
      <c r="L12" s="1">
        <f>ROUND(F12*(G12),2)</f>
        <v>0</v>
      </c>
      <c r="M12" s="1"/>
      <c r="N12" s="1">
        <v>3.58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/>
      <c r="B13" s="168" t="s">
        <v>292</v>
      </c>
      <c r="C13" s="172" t="s">
        <v>455</v>
      </c>
      <c r="D13" s="168" t="s">
        <v>532</v>
      </c>
      <c r="E13" s="168" t="s">
        <v>233</v>
      </c>
      <c r="F13" s="169">
        <v>67.44</v>
      </c>
      <c r="G13" s="170"/>
      <c r="H13" s="170"/>
      <c r="I13" s="170">
        <f>ROUND(F13*(G13+H13),2)</f>
        <v>0</v>
      </c>
      <c r="J13" s="168">
        <f>ROUND(F13*(N13),2)</f>
        <v>41.14</v>
      </c>
      <c r="K13" s="1">
        <f>ROUND(F13*(O13),2)</f>
        <v>0</v>
      </c>
      <c r="L13" s="1"/>
      <c r="M13" s="1">
        <f>ROUND(F13*(G13),2)</f>
        <v>0</v>
      </c>
      <c r="N13" s="1">
        <v>0.61</v>
      </c>
      <c r="O13" s="1"/>
      <c r="P13" s="167">
        <f>ROUND(F13*(R13),3)</f>
        <v>3.0000000000000001E-3</v>
      </c>
      <c r="Q13" s="173"/>
      <c r="R13" s="173">
        <v>4.0000000000000003E-5</v>
      </c>
      <c r="S13" s="167"/>
      <c r="Z13">
        <v>0</v>
      </c>
    </row>
    <row r="14" spans="1:26" ht="24.95" customHeight="1" x14ac:dyDescent="0.25">
      <c r="A14" s="171"/>
      <c r="B14" s="168" t="s">
        <v>292</v>
      </c>
      <c r="C14" s="172" t="s">
        <v>457</v>
      </c>
      <c r="D14" s="168" t="s">
        <v>533</v>
      </c>
      <c r="E14" s="168" t="s">
        <v>233</v>
      </c>
      <c r="F14" s="169">
        <v>9.85</v>
      </c>
      <c r="G14" s="170"/>
      <c r="H14" s="170"/>
      <c r="I14" s="170">
        <f>ROUND(F14*(G14+H14),2)</f>
        <v>0</v>
      </c>
      <c r="J14" s="168">
        <f>ROUND(F14*(N14),2)</f>
        <v>23.15</v>
      </c>
      <c r="K14" s="1">
        <f>ROUND(F14*(O14),2)</f>
        <v>0</v>
      </c>
      <c r="L14" s="1"/>
      <c r="M14" s="1">
        <f>ROUND(F14*(G14),2)</f>
        <v>0</v>
      </c>
      <c r="N14" s="1">
        <v>2.35</v>
      </c>
      <c r="O14" s="1"/>
      <c r="P14" s="167">
        <f>ROUND(F14*(R14),3)</f>
        <v>1E-3</v>
      </c>
      <c r="Q14" s="173"/>
      <c r="R14" s="173">
        <v>6.0000000000000002E-5</v>
      </c>
      <c r="S14" s="167"/>
      <c r="Z14">
        <v>0</v>
      </c>
    </row>
    <row r="15" spans="1:26" ht="24.95" customHeight="1" x14ac:dyDescent="0.25">
      <c r="A15" s="171"/>
      <c r="B15" s="168" t="s">
        <v>292</v>
      </c>
      <c r="C15" s="172" t="s">
        <v>534</v>
      </c>
      <c r="D15" s="168" t="s">
        <v>535</v>
      </c>
      <c r="E15" s="168" t="s">
        <v>233</v>
      </c>
      <c r="F15" s="169">
        <v>26.69</v>
      </c>
      <c r="G15" s="170"/>
      <c r="H15" s="170"/>
      <c r="I15" s="170">
        <f>ROUND(F15*(G15+H15),2)</f>
        <v>0</v>
      </c>
      <c r="J15" s="168">
        <f>ROUND(F15*(N15),2)</f>
        <v>23.22</v>
      </c>
      <c r="K15" s="1">
        <f>ROUND(F15*(O15),2)</f>
        <v>0</v>
      </c>
      <c r="L15" s="1"/>
      <c r="M15" s="1">
        <f>ROUND(F15*(G15),2)</f>
        <v>0</v>
      </c>
      <c r="N15" s="1">
        <v>0.87</v>
      </c>
      <c r="O15" s="1"/>
      <c r="P15" s="167">
        <f>ROUND(F15*(R15),3)</f>
        <v>3.0000000000000001E-3</v>
      </c>
      <c r="Q15" s="173"/>
      <c r="R15" s="173">
        <v>1E-4</v>
      </c>
      <c r="S15" s="167"/>
      <c r="Z15">
        <v>0</v>
      </c>
    </row>
    <row r="16" spans="1:26" x14ac:dyDescent="0.25">
      <c r="A16" s="156"/>
      <c r="B16" s="156"/>
      <c r="C16" s="156"/>
      <c r="D16" s="156" t="s">
        <v>80</v>
      </c>
      <c r="E16" s="156"/>
      <c r="F16" s="167"/>
      <c r="G16" s="159"/>
      <c r="H16" s="159">
        <f>ROUND((SUM(M10:M15))/1,2)</f>
        <v>0</v>
      </c>
      <c r="I16" s="159">
        <f>ROUND((SUM(I10:I15))/1,2)</f>
        <v>0</v>
      </c>
      <c r="J16" s="156"/>
      <c r="K16" s="156"/>
      <c r="L16" s="156">
        <f>ROUND((SUM(L10:L15))/1,2)</f>
        <v>0</v>
      </c>
      <c r="M16" s="156">
        <f>ROUND((SUM(M10:M15))/1,2)</f>
        <v>0</v>
      </c>
      <c r="N16" s="156"/>
      <c r="O16" s="156"/>
      <c r="P16" s="174">
        <f>ROUND((SUM(P10:P15))/1,2)</f>
        <v>0.01</v>
      </c>
      <c r="Q16" s="153"/>
      <c r="R16" s="153"/>
      <c r="S16" s="174">
        <f>ROUND((SUM(S10:S15))/1,2)</f>
        <v>0</v>
      </c>
      <c r="T16" s="153"/>
      <c r="U16" s="153"/>
      <c r="V16" s="153"/>
      <c r="W16" s="153"/>
      <c r="X16" s="153"/>
      <c r="Y16" s="153"/>
      <c r="Z16" s="153"/>
    </row>
    <row r="17" spans="1:26" x14ac:dyDescent="0.25">
      <c r="A17" s="1"/>
      <c r="B17" s="1"/>
      <c r="C17" s="1"/>
      <c r="D17" s="1"/>
      <c r="E17" s="1"/>
      <c r="F17" s="163"/>
      <c r="G17" s="149"/>
      <c r="H17" s="149"/>
      <c r="I17" s="149"/>
      <c r="J17" s="1"/>
      <c r="K17" s="1"/>
      <c r="L17" s="1"/>
      <c r="M17" s="1"/>
      <c r="N17" s="1"/>
      <c r="O17" s="1"/>
      <c r="P17" s="1"/>
      <c r="S17" s="1"/>
    </row>
    <row r="18" spans="1:26" x14ac:dyDescent="0.25">
      <c r="A18" s="156"/>
      <c r="B18" s="156"/>
      <c r="C18" s="156"/>
      <c r="D18" s="156" t="s">
        <v>529</v>
      </c>
      <c r="E18" s="156"/>
      <c r="F18" s="167"/>
      <c r="G18" s="157"/>
      <c r="H18" s="157"/>
      <c r="I18" s="157"/>
      <c r="J18" s="156"/>
      <c r="K18" s="156"/>
      <c r="L18" s="156"/>
      <c r="M18" s="156"/>
      <c r="N18" s="156"/>
      <c r="O18" s="156"/>
      <c r="P18" s="156"/>
      <c r="Q18" s="153"/>
      <c r="R18" s="153"/>
      <c r="S18" s="156"/>
      <c r="T18" s="153"/>
      <c r="U18" s="153"/>
      <c r="V18" s="153"/>
      <c r="W18" s="153"/>
      <c r="X18" s="153"/>
      <c r="Y18" s="153"/>
      <c r="Z18" s="153"/>
    </row>
    <row r="19" spans="1:26" ht="24.95" customHeight="1" x14ac:dyDescent="0.25">
      <c r="A19" s="171"/>
      <c r="B19" s="168" t="s">
        <v>536</v>
      </c>
      <c r="C19" s="172" t="s">
        <v>537</v>
      </c>
      <c r="D19" s="168" t="s">
        <v>538</v>
      </c>
      <c r="E19" s="168" t="s">
        <v>233</v>
      </c>
      <c r="F19" s="169">
        <v>8.65</v>
      </c>
      <c r="G19" s="170"/>
      <c r="H19" s="170"/>
      <c r="I19" s="170">
        <f t="shared" ref="I19:I29" si="0">ROUND(F19*(G19+H19),2)</f>
        <v>0</v>
      </c>
      <c r="J19" s="168">
        <f t="shared" ref="J19:J29" si="1">ROUND(F19*(N19),2)</f>
        <v>118.42</v>
      </c>
      <c r="K19" s="1">
        <f t="shared" ref="K19:K29" si="2">ROUND(F19*(O19),2)</f>
        <v>0</v>
      </c>
      <c r="L19" s="1">
        <f t="shared" ref="L19:L29" si="3">ROUND(F19*(G19),2)</f>
        <v>0</v>
      </c>
      <c r="M19" s="1"/>
      <c r="N19" s="1">
        <v>13.69</v>
      </c>
      <c r="O19" s="1"/>
      <c r="P19" s="167">
        <f>ROUND(F19*(R19),3)</f>
        <v>1.4E-2</v>
      </c>
      <c r="Q19" s="173"/>
      <c r="R19" s="173">
        <v>1.57E-3</v>
      </c>
      <c r="S19" s="167"/>
      <c r="Z19">
        <v>0</v>
      </c>
    </row>
    <row r="20" spans="1:26" ht="24.95" customHeight="1" x14ac:dyDescent="0.25">
      <c r="A20" s="171"/>
      <c r="B20" s="168" t="s">
        <v>536</v>
      </c>
      <c r="C20" s="172" t="s">
        <v>539</v>
      </c>
      <c r="D20" s="168" t="s">
        <v>540</v>
      </c>
      <c r="E20" s="168" t="s">
        <v>233</v>
      </c>
      <c r="F20" s="169">
        <v>27.35</v>
      </c>
      <c r="G20" s="170"/>
      <c r="H20" s="170"/>
      <c r="I20" s="170">
        <f t="shared" si="0"/>
        <v>0</v>
      </c>
      <c r="J20" s="168">
        <f t="shared" si="1"/>
        <v>395.21</v>
      </c>
      <c r="K20" s="1">
        <f t="shared" si="2"/>
        <v>0</v>
      </c>
      <c r="L20" s="1">
        <f t="shared" si="3"/>
        <v>0</v>
      </c>
      <c r="M20" s="1"/>
      <c r="N20" s="1">
        <v>14.45</v>
      </c>
      <c r="O20" s="1"/>
      <c r="P20" s="167">
        <f>ROUND(F20*(R20),3)</f>
        <v>4.4999999999999998E-2</v>
      </c>
      <c r="Q20" s="173"/>
      <c r="R20" s="173">
        <v>1.6300000000000002E-3</v>
      </c>
      <c r="S20" s="167"/>
      <c r="Z20">
        <v>0</v>
      </c>
    </row>
    <row r="21" spans="1:26" ht="24.95" customHeight="1" x14ac:dyDescent="0.25">
      <c r="A21" s="171"/>
      <c r="B21" s="168" t="s">
        <v>536</v>
      </c>
      <c r="C21" s="172" t="s">
        <v>541</v>
      </c>
      <c r="D21" s="168" t="s">
        <v>542</v>
      </c>
      <c r="E21" s="168" t="s">
        <v>233</v>
      </c>
      <c r="F21" s="169">
        <v>4.3</v>
      </c>
      <c r="G21" s="170"/>
      <c r="H21" s="170"/>
      <c r="I21" s="170">
        <f t="shared" si="0"/>
        <v>0</v>
      </c>
      <c r="J21" s="168">
        <f t="shared" si="1"/>
        <v>30.87</v>
      </c>
      <c r="K21" s="1">
        <f t="shared" si="2"/>
        <v>0</v>
      </c>
      <c r="L21" s="1">
        <f t="shared" si="3"/>
        <v>0</v>
      </c>
      <c r="M21" s="1"/>
      <c r="N21" s="1">
        <v>7.18</v>
      </c>
      <c r="O21" s="1"/>
      <c r="P21" s="167">
        <f>ROUND(F21*(R21),3)</f>
        <v>3.0000000000000001E-3</v>
      </c>
      <c r="Q21" s="173"/>
      <c r="R21" s="173">
        <v>5.9000000000000003E-4</v>
      </c>
      <c r="S21" s="167"/>
      <c r="Z21">
        <v>0</v>
      </c>
    </row>
    <row r="22" spans="1:26" ht="24.95" customHeight="1" x14ac:dyDescent="0.25">
      <c r="A22" s="171"/>
      <c r="B22" s="168" t="s">
        <v>536</v>
      </c>
      <c r="C22" s="172" t="s">
        <v>543</v>
      </c>
      <c r="D22" s="168" t="s">
        <v>544</v>
      </c>
      <c r="E22" s="168" t="s">
        <v>233</v>
      </c>
      <c r="F22" s="169">
        <v>2.75</v>
      </c>
      <c r="G22" s="170"/>
      <c r="H22" s="170"/>
      <c r="I22" s="170">
        <f t="shared" si="0"/>
        <v>0</v>
      </c>
      <c r="J22" s="168">
        <f t="shared" si="1"/>
        <v>20.32</v>
      </c>
      <c r="K22" s="1">
        <f t="shared" si="2"/>
        <v>0</v>
      </c>
      <c r="L22" s="1">
        <f t="shared" si="3"/>
        <v>0</v>
      </c>
      <c r="M22" s="1"/>
      <c r="N22" s="1">
        <v>7.39</v>
      </c>
      <c r="O22" s="1"/>
      <c r="P22" s="167">
        <f>ROUND(F22*(R22),3)</f>
        <v>2E-3</v>
      </c>
      <c r="Q22" s="173"/>
      <c r="R22" s="173">
        <v>6.3999999999999994E-4</v>
      </c>
      <c r="S22" s="167"/>
      <c r="Z22">
        <v>0</v>
      </c>
    </row>
    <row r="23" spans="1:26" ht="24.95" customHeight="1" x14ac:dyDescent="0.25">
      <c r="A23" s="171"/>
      <c r="B23" s="168" t="s">
        <v>536</v>
      </c>
      <c r="C23" s="172" t="s">
        <v>545</v>
      </c>
      <c r="D23" s="168" t="s">
        <v>546</v>
      </c>
      <c r="E23" s="168" t="s">
        <v>143</v>
      </c>
      <c r="F23" s="169">
        <v>1</v>
      </c>
      <c r="G23" s="170"/>
      <c r="H23" s="170"/>
      <c r="I23" s="170">
        <f t="shared" si="0"/>
        <v>0</v>
      </c>
      <c r="J23" s="168">
        <f t="shared" si="1"/>
        <v>22.16</v>
      </c>
      <c r="K23" s="1">
        <f t="shared" si="2"/>
        <v>0</v>
      </c>
      <c r="L23" s="1">
        <f t="shared" si="3"/>
        <v>0</v>
      </c>
      <c r="M23" s="1"/>
      <c r="N23" s="1">
        <v>22.16</v>
      </c>
      <c r="O23" s="1"/>
      <c r="P23" s="167">
        <f>ROUND(F23*(R23),3)</f>
        <v>4.0000000000000001E-3</v>
      </c>
      <c r="Q23" s="173"/>
      <c r="R23" s="173">
        <v>4.15E-3</v>
      </c>
      <c r="S23" s="167"/>
      <c r="Z23">
        <v>0</v>
      </c>
    </row>
    <row r="24" spans="1:26" ht="24.95" customHeight="1" x14ac:dyDescent="0.25">
      <c r="A24" s="171"/>
      <c r="B24" s="168" t="s">
        <v>536</v>
      </c>
      <c r="C24" s="172" t="s">
        <v>547</v>
      </c>
      <c r="D24" s="168" t="s">
        <v>548</v>
      </c>
      <c r="E24" s="168" t="s">
        <v>233</v>
      </c>
      <c r="F24" s="169">
        <v>43.05</v>
      </c>
      <c r="G24" s="170"/>
      <c r="H24" s="170"/>
      <c r="I24" s="170">
        <f t="shared" si="0"/>
        <v>0</v>
      </c>
      <c r="J24" s="168">
        <f t="shared" si="1"/>
        <v>30.57</v>
      </c>
      <c r="K24" s="1">
        <f t="shared" si="2"/>
        <v>0</v>
      </c>
      <c r="L24" s="1">
        <f t="shared" si="3"/>
        <v>0</v>
      </c>
      <c r="M24" s="1"/>
      <c r="N24" s="1">
        <v>0.71</v>
      </c>
      <c r="O24" s="1"/>
      <c r="P24" s="167"/>
      <c r="Q24" s="173"/>
      <c r="R24" s="173"/>
      <c r="S24" s="167"/>
      <c r="Z24">
        <v>0</v>
      </c>
    </row>
    <row r="25" spans="1:26" ht="24.95" customHeight="1" x14ac:dyDescent="0.25">
      <c r="A25" s="171"/>
      <c r="B25" s="168" t="s">
        <v>536</v>
      </c>
      <c r="C25" s="172" t="s">
        <v>549</v>
      </c>
      <c r="D25" s="168" t="s">
        <v>550</v>
      </c>
      <c r="E25" s="168" t="s">
        <v>253</v>
      </c>
      <c r="F25" s="169">
        <v>1</v>
      </c>
      <c r="G25" s="175"/>
      <c r="H25" s="175"/>
      <c r="I25" s="175">
        <f t="shared" si="0"/>
        <v>0</v>
      </c>
      <c r="J25" s="168">
        <f t="shared" si="1"/>
        <v>8.16</v>
      </c>
      <c r="K25" s="1">
        <f t="shared" si="2"/>
        <v>0</v>
      </c>
      <c r="L25" s="1">
        <f t="shared" si="3"/>
        <v>0</v>
      </c>
      <c r="M25" s="1"/>
      <c r="N25" s="1">
        <v>8.16</v>
      </c>
      <c r="O25" s="1"/>
      <c r="P25" s="167"/>
      <c r="Q25" s="173"/>
      <c r="R25" s="173"/>
      <c r="S25" s="167"/>
      <c r="Z25">
        <v>0</v>
      </c>
    </row>
    <row r="26" spans="1:26" ht="35.1" customHeight="1" x14ac:dyDescent="0.25">
      <c r="A26" s="171"/>
      <c r="B26" s="168" t="s">
        <v>154</v>
      </c>
      <c r="C26" s="172" t="s">
        <v>551</v>
      </c>
      <c r="D26" s="168" t="s">
        <v>552</v>
      </c>
      <c r="E26" s="168" t="s">
        <v>143</v>
      </c>
      <c r="F26" s="169">
        <v>2</v>
      </c>
      <c r="G26" s="170"/>
      <c r="H26" s="170"/>
      <c r="I26" s="170">
        <f t="shared" si="0"/>
        <v>0</v>
      </c>
      <c r="J26" s="168">
        <f t="shared" si="1"/>
        <v>76.48</v>
      </c>
      <c r="K26" s="1">
        <f t="shared" si="2"/>
        <v>0</v>
      </c>
      <c r="L26" s="1">
        <f t="shared" si="3"/>
        <v>0</v>
      </c>
      <c r="M26" s="1"/>
      <c r="N26" s="1">
        <v>38.24</v>
      </c>
      <c r="O26" s="1"/>
      <c r="P26" s="167"/>
      <c r="Q26" s="173"/>
      <c r="R26" s="173"/>
      <c r="S26" s="167"/>
      <c r="Z26">
        <v>0</v>
      </c>
    </row>
    <row r="27" spans="1:26" ht="50.1" customHeight="1" x14ac:dyDescent="0.25">
      <c r="A27" s="171"/>
      <c r="B27" s="168" t="s">
        <v>154</v>
      </c>
      <c r="C27" s="172" t="s">
        <v>553</v>
      </c>
      <c r="D27" s="168" t="s">
        <v>554</v>
      </c>
      <c r="E27" s="168" t="s">
        <v>143</v>
      </c>
      <c r="F27" s="169">
        <v>1</v>
      </c>
      <c r="G27" s="170"/>
      <c r="H27" s="170"/>
      <c r="I27" s="170">
        <f t="shared" si="0"/>
        <v>0</v>
      </c>
      <c r="J27" s="168">
        <f t="shared" si="1"/>
        <v>102.17</v>
      </c>
      <c r="K27" s="1">
        <f t="shared" si="2"/>
        <v>0</v>
      </c>
      <c r="L27" s="1">
        <f t="shared" si="3"/>
        <v>0</v>
      </c>
      <c r="M27" s="1"/>
      <c r="N27" s="1">
        <v>102.17</v>
      </c>
      <c r="O27" s="1"/>
      <c r="P27" s="167"/>
      <c r="Q27" s="173"/>
      <c r="R27" s="173"/>
      <c r="S27" s="167"/>
      <c r="Z27">
        <v>0</v>
      </c>
    </row>
    <row r="28" spans="1:26" ht="24.95" customHeight="1" x14ac:dyDescent="0.25">
      <c r="A28" s="171"/>
      <c r="B28" s="168" t="s">
        <v>154</v>
      </c>
      <c r="C28" s="172" t="s">
        <v>555</v>
      </c>
      <c r="D28" s="168" t="s">
        <v>556</v>
      </c>
      <c r="E28" s="168" t="s">
        <v>143</v>
      </c>
      <c r="F28" s="169">
        <v>2</v>
      </c>
      <c r="G28" s="170"/>
      <c r="H28" s="170"/>
      <c r="I28" s="170">
        <f t="shared" si="0"/>
        <v>0</v>
      </c>
      <c r="J28" s="168">
        <f t="shared" si="1"/>
        <v>11.22</v>
      </c>
      <c r="K28" s="1">
        <f t="shared" si="2"/>
        <v>0</v>
      </c>
      <c r="L28" s="1">
        <f t="shared" si="3"/>
        <v>0</v>
      </c>
      <c r="M28" s="1"/>
      <c r="N28" s="1">
        <v>5.61</v>
      </c>
      <c r="O28" s="1"/>
      <c r="P28" s="167"/>
      <c r="Q28" s="173"/>
      <c r="R28" s="173"/>
      <c r="S28" s="167"/>
      <c r="Z28">
        <v>0</v>
      </c>
    </row>
    <row r="29" spans="1:26" ht="24.95" customHeight="1" x14ac:dyDescent="0.25">
      <c r="A29" s="171"/>
      <c r="B29" s="168" t="s">
        <v>154</v>
      </c>
      <c r="C29" s="172" t="s">
        <v>557</v>
      </c>
      <c r="D29" s="168" t="s">
        <v>558</v>
      </c>
      <c r="E29" s="168" t="s">
        <v>143</v>
      </c>
      <c r="F29" s="169">
        <v>1</v>
      </c>
      <c r="G29" s="170"/>
      <c r="H29" s="170"/>
      <c r="I29" s="170">
        <f t="shared" si="0"/>
        <v>0</v>
      </c>
      <c r="J29" s="168">
        <f t="shared" si="1"/>
        <v>8.3800000000000008</v>
      </c>
      <c r="K29" s="1">
        <f t="shared" si="2"/>
        <v>0</v>
      </c>
      <c r="L29" s="1">
        <f t="shared" si="3"/>
        <v>0</v>
      </c>
      <c r="M29" s="1"/>
      <c r="N29" s="1">
        <v>8.3800000000000008</v>
      </c>
      <c r="O29" s="1"/>
      <c r="P29" s="167"/>
      <c r="Q29" s="173"/>
      <c r="R29" s="173"/>
      <c r="S29" s="167"/>
      <c r="Z29">
        <v>0</v>
      </c>
    </row>
    <row r="30" spans="1:26" x14ac:dyDescent="0.25">
      <c r="A30" s="156"/>
      <c r="B30" s="156"/>
      <c r="C30" s="156"/>
      <c r="D30" s="156" t="s">
        <v>529</v>
      </c>
      <c r="E30" s="156"/>
      <c r="F30" s="167"/>
      <c r="G30" s="159"/>
      <c r="H30" s="159">
        <f>ROUND((SUM(M18:M29))/1,2)</f>
        <v>0</v>
      </c>
      <c r="I30" s="159">
        <f>ROUND((SUM(I18:I29))/1,2)</f>
        <v>0</v>
      </c>
      <c r="J30" s="156"/>
      <c r="K30" s="156"/>
      <c r="L30" s="156">
        <f>ROUND((SUM(L18:L29))/1,2)</f>
        <v>0</v>
      </c>
      <c r="M30" s="156">
        <f>ROUND((SUM(M18:M29))/1,2)</f>
        <v>0</v>
      </c>
      <c r="N30" s="156"/>
      <c r="O30" s="156"/>
      <c r="P30" s="174">
        <f>ROUND((SUM(P18:P29))/1,2)</f>
        <v>7.0000000000000007E-2</v>
      </c>
      <c r="Q30" s="153"/>
      <c r="R30" s="153"/>
      <c r="S30" s="174">
        <f>ROUND((SUM(S18:S29))/1,2)</f>
        <v>0</v>
      </c>
      <c r="T30" s="153"/>
      <c r="U30" s="153"/>
      <c r="V30" s="153"/>
      <c r="W30" s="153"/>
      <c r="X30" s="153"/>
      <c r="Y30" s="153"/>
      <c r="Z30" s="153"/>
    </row>
    <row r="31" spans="1:26" x14ac:dyDescent="0.25">
      <c r="A31" s="1"/>
      <c r="B31" s="1"/>
      <c r="C31" s="1"/>
      <c r="D31" s="1"/>
      <c r="E31" s="1"/>
      <c r="F31" s="163"/>
      <c r="G31" s="149"/>
      <c r="H31" s="149"/>
      <c r="I31" s="149"/>
      <c r="J31" s="1"/>
      <c r="K31" s="1"/>
      <c r="L31" s="1"/>
      <c r="M31" s="1"/>
      <c r="N31" s="1"/>
      <c r="O31" s="1"/>
      <c r="P31" s="1"/>
      <c r="S31" s="1"/>
    </row>
    <row r="32" spans="1:26" x14ac:dyDescent="0.25">
      <c r="A32" s="156"/>
      <c r="B32" s="156"/>
      <c r="C32" s="156"/>
      <c r="D32" s="156" t="s">
        <v>530</v>
      </c>
      <c r="E32" s="156"/>
      <c r="F32" s="167"/>
      <c r="G32" s="157"/>
      <c r="H32" s="157"/>
      <c r="I32" s="157"/>
      <c r="J32" s="156"/>
      <c r="K32" s="156"/>
      <c r="L32" s="156"/>
      <c r="M32" s="156"/>
      <c r="N32" s="156"/>
      <c r="O32" s="156"/>
      <c r="P32" s="156"/>
      <c r="Q32" s="153"/>
      <c r="R32" s="153"/>
      <c r="S32" s="156"/>
      <c r="T32" s="153"/>
      <c r="U32" s="153"/>
      <c r="V32" s="153"/>
      <c r="W32" s="153"/>
      <c r="X32" s="153"/>
      <c r="Y32" s="153"/>
      <c r="Z32" s="153"/>
    </row>
    <row r="33" spans="1:26" ht="24.95" customHeight="1" x14ac:dyDescent="0.25">
      <c r="A33" s="171"/>
      <c r="B33" s="168" t="s">
        <v>559</v>
      </c>
      <c r="C33" s="172" t="s">
        <v>560</v>
      </c>
      <c r="D33" s="168" t="s">
        <v>561</v>
      </c>
      <c r="E33" s="168" t="s">
        <v>233</v>
      </c>
      <c r="F33" s="169">
        <v>64.44</v>
      </c>
      <c r="G33" s="170"/>
      <c r="H33" s="170"/>
      <c r="I33" s="170">
        <f t="shared" ref="I33:I48" si="4">ROUND(F33*(G33+H33),2)</f>
        <v>0</v>
      </c>
      <c r="J33" s="168">
        <f t="shared" ref="J33:J48" si="5">ROUND(F33*(N33),2)</f>
        <v>627.65</v>
      </c>
      <c r="K33" s="1">
        <f t="shared" ref="K33:K48" si="6">ROUND(F33*(O33),2)</f>
        <v>0</v>
      </c>
      <c r="L33" s="1">
        <f t="shared" ref="L33:L48" si="7">ROUND(F33*(G33),2)</f>
        <v>0</v>
      </c>
      <c r="M33" s="1"/>
      <c r="N33" s="1">
        <v>9.74</v>
      </c>
      <c r="O33" s="1"/>
      <c r="P33" s="167">
        <f>ROUND(F33*(R33),3)</f>
        <v>0.25600000000000001</v>
      </c>
      <c r="Q33" s="173"/>
      <c r="R33" s="173">
        <v>3.98E-3</v>
      </c>
      <c r="S33" s="167"/>
      <c r="Z33">
        <v>0</v>
      </c>
    </row>
    <row r="34" spans="1:26" ht="24.95" customHeight="1" x14ac:dyDescent="0.25">
      <c r="A34" s="171"/>
      <c r="B34" s="168" t="s">
        <v>559</v>
      </c>
      <c r="C34" s="172" t="s">
        <v>562</v>
      </c>
      <c r="D34" s="168" t="s">
        <v>563</v>
      </c>
      <c r="E34" s="168" t="s">
        <v>233</v>
      </c>
      <c r="F34" s="169">
        <v>9.85</v>
      </c>
      <c r="G34" s="170"/>
      <c r="H34" s="170"/>
      <c r="I34" s="170">
        <f t="shared" si="4"/>
        <v>0</v>
      </c>
      <c r="J34" s="168">
        <f t="shared" si="5"/>
        <v>130.32</v>
      </c>
      <c r="K34" s="1">
        <f t="shared" si="6"/>
        <v>0</v>
      </c>
      <c r="L34" s="1">
        <f t="shared" si="7"/>
        <v>0</v>
      </c>
      <c r="M34" s="1"/>
      <c r="N34" s="1">
        <v>13.23</v>
      </c>
      <c r="O34" s="1"/>
      <c r="P34" s="167">
        <f>ROUND(F34*(R34),3)</f>
        <v>5.8000000000000003E-2</v>
      </c>
      <c r="Q34" s="173"/>
      <c r="R34" s="173">
        <v>5.8500000000000002E-3</v>
      </c>
      <c r="S34" s="167"/>
      <c r="Z34">
        <v>0</v>
      </c>
    </row>
    <row r="35" spans="1:26" ht="24.95" customHeight="1" x14ac:dyDescent="0.25">
      <c r="A35" s="171"/>
      <c r="B35" s="168" t="s">
        <v>559</v>
      </c>
      <c r="C35" s="172" t="s">
        <v>564</v>
      </c>
      <c r="D35" s="168" t="s">
        <v>565</v>
      </c>
      <c r="E35" s="168" t="s">
        <v>233</v>
      </c>
      <c r="F35" s="169">
        <v>26.69</v>
      </c>
      <c r="G35" s="170"/>
      <c r="H35" s="170"/>
      <c r="I35" s="170">
        <f t="shared" si="4"/>
        <v>0</v>
      </c>
      <c r="J35" s="168">
        <f t="shared" si="5"/>
        <v>471.35</v>
      </c>
      <c r="K35" s="1">
        <f t="shared" si="6"/>
        <v>0</v>
      </c>
      <c r="L35" s="1">
        <f t="shared" si="7"/>
        <v>0</v>
      </c>
      <c r="M35" s="1"/>
      <c r="N35" s="1">
        <v>17.66</v>
      </c>
      <c r="O35" s="1"/>
      <c r="P35" s="167">
        <f>ROUND(F35*(R35),3)</f>
        <v>0.29799999999999999</v>
      </c>
      <c r="Q35" s="173"/>
      <c r="R35" s="173">
        <v>1.1160000000000002E-2</v>
      </c>
      <c r="S35" s="167"/>
      <c r="Z35">
        <v>0</v>
      </c>
    </row>
    <row r="36" spans="1:26" ht="24.95" customHeight="1" x14ac:dyDescent="0.25">
      <c r="A36" s="171"/>
      <c r="B36" s="168" t="s">
        <v>559</v>
      </c>
      <c r="C36" s="172" t="s">
        <v>566</v>
      </c>
      <c r="D36" s="168" t="s">
        <v>567</v>
      </c>
      <c r="E36" s="168" t="s">
        <v>233</v>
      </c>
      <c r="F36" s="169">
        <v>103.98</v>
      </c>
      <c r="G36" s="170"/>
      <c r="H36" s="170"/>
      <c r="I36" s="170">
        <f t="shared" si="4"/>
        <v>0</v>
      </c>
      <c r="J36" s="168">
        <f t="shared" si="5"/>
        <v>138.29</v>
      </c>
      <c r="K36" s="1">
        <f t="shared" si="6"/>
        <v>0</v>
      </c>
      <c r="L36" s="1">
        <f t="shared" si="7"/>
        <v>0</v>
      </c>
      <c r="M36" s="1"/>
      <c r="N36" s="1">
        <v>1.33</v>
      </c>
      <c r="O36" s="1"/>
      <c r="P36" s="167">
        <f>ROUND(F36*(R36),3)</f>
        <v>1.9E-2</v>
      </c>
      <c r="Q36" s="173"/>
      <c r="R36" s="173">
        <v>1.7999999999999998E-4</v>
      </c>
      <c r="S36" s="167"/>
      <c r="Z36">
        <v>0</v>
      </c>
    </row>
    <row r="37" spans="1:26" ht="24.95" customHeight="1" x14ac:dyDescent="0.25">
      <c r="A37" s="171"/>
      <c r="B37" s="168" t="s">
        <v>559</v>
      </c>
      <c r="C37" s="172" t="s">
        <v>568</v>
      </c>
      <c r="D37" s="168" t="s">
        <v>569</v>
      </c>
      <c r="E37" s="168" t="s">
        <v>233</v>
      </c>
      <c r="F37" s="169">
        <v>103.98</v>
      </c>
      <c r="G37" s="170"/>
      <c r="H37" s="170"/>
      <c r="I37" s="170">
        <f t="shared" si="4"/>
        <v>0</v>
      </c>
      <c r="J37" s="168">
        <f t="shared" si="5"/>
        <v>96.7</v>
      </c>
      <c r="K37" s="1">
        <f t="shared" si="6"/>
        <v>0</v>
      </c>
      <c r="L37" s="1">
        <f t="shared" si="7"/>
        <v>0</v>
      </c>
      <c r="M37" s="1"/>
      <c r="N37" s="1">
        <v>0.93</v>
      </c>
      <c r="O37" s="1"/>
      <c r="P37" s="167">
        <f>ROUND(F37*(R37),3)</f>
        <v>1E-3</v>
      </c>
      <c r="Q37" s="173"/>
      <c r="R37" s="173">
        <v>1.0000000000000001E-5</v>
      </c>
      <c r="S37" s="167"/>
      <c r="Z37">
        <v>0</v>
      </c>
    </row>
    <row r="38" spans="1:26" ht="24.95" customHeight="1" x14ac:dyDescent="0.25">
      <c r="A38" s="171"/>
      <c r="B38" s="168" t="s">
        <v>559</v>
      </c>
      <c r="C38" s="172" t="s">
        <v>570</v>
      </c>
      <c r="D38" s="168" t="s">
        <v>571</v>
      </c>
      <c r="E38" s="168" t="s">
        <v>253</v>
      </c>
      <c r="F38" s="169">
        <v>0.7</v>
      </c>
      <c r="G38" s="175"/>
      <c r="H38" s="175"/>
      <c r="I38" s="175">
        <f t="shared" si="4"/>
        <v>0</v>
      </c>
      <c r="J38" s="168">
        <f t="shared" si="5"/>
        <v>13.04</v>
      </c>
      <c r="K38" s="1">
        <f t="shared" si="6"/>
        <v>0</v>
      </c>
      <c r="L38" s="1">
        <f t="shared" si="7"/>
        <v>0</v>
      </c>
      <c r="M38" s="1"/>
      <c r="N38" s="1">
        <v>18.63</v>
      </c>
      <c r="O38" s="1"/>
      <c r="P38" s="167"/>
      <c r="Q38" s="173"/>
      <c r="R38" s="173"/>
      <c r="S38" s="167"/>
      <c r="Z38">
        <v>0</v>
      </c>
    </row>
    <row r="39" spans="1:26" ht="24.95" customHeight="1" x14ac:dyDescent="0.25">
      <c r="A39" s="171"/>
      <c r="B39" s="168" t="s">
        <v>154</v>
      </c>
      <c r="C39" s="172" t="s">
        <v>572</v>
      </c>
      <c r="D39" s="168" t="s">
        <v>573</v>
      </c>
      <c r="E39" s="168" t="s">
        <v>143</v>
      </c>
      <c r="F39" s="169">
        <v>1</v>
      </c>
      <c r="G39" s="170"/>
      <c r="H39" s="170"/>
      <c r="I39" s="170">
        <f t="shared" si="4"/>
        <v>0</v>
      </c>
      <c r="J39" s="168">
        <f t="shared" si="5"/>
        <v>4.3</v>
      </c>
      <c r="K39" s="1">
        <f t="shared" si="6"/>
        <v>0</v>
      </c>
      <c r="L39" s="1">
        <f t="shared" si="7"/>
        <v>0</v>
      </c>
      <c r="M39" s="1"/>
      <c r="N39" s="1">
        <v>4.3</v>
      </c>
      <c r="O39" s="1"/>
      <c r="P39" s="167"/>
      <c r="Q39" s="173"/>
      <c r="R39" s="173"/>
      <c r="S39" s="167"/>
      <c r="Z39">
        <v>0</v>
      </c>
    </row>
    <row r="40" spans="1:26" ht="24.95" customHeight="1" x14ac:dyDescent="0.25">
      <c r="A40" s="171"/>
      <c r="B40" s="168" t="s">
        <v>154</v>
      </c>
      <c r="C40" s="172" t="s">
        <v>574</v>
      </c>
      <c r="D40" s="168" t="s">
        <v>575</v>
      </c>
      <c r="E40" s="168" t="s">
        <v>143</v>
      </c>
      <c r="F40" s="169">
        <v>2</v>
      </c>
      <c r="G40" s="170"/>
      <c r="H40" s="170"/>
      <c r="I40" s="170">
        <f t="shared" si="4"/>
        <v>0</v>
      </c>
      <c r="J40" s="168">
        <f t="shared" si="5"/>
        <v>12</v>
      </c>
      <c r="K40" s="1">
        <f t="shared" si="6"/>
        <v>0</v>
      </c>
      <c r="L40" s="1">
        <f t="shared" si="7"/>
        <v>0</v>
      </c>
      <c r="M40" s="1"/>
      <c r="N40" s="1">
        <v>6</v>
      </c>
      <c r="O40" s="1"/>
      <c r="P40" s="167"/>
      <c r="Q40" s="173"/>
      <c r="R40" s="173"/>
      <c r="S40" s="167"/>
      <c r="Z40">
        <v>0</v>
      </c>
    </row>
    <row r="41" spans="1:26" ht="24.95" customHeight="1" x14ac:dyDescent="0.25">
      <c r="A41" s="171"/>
      <c r="B41" s="168" t="s">
        <v>154</v>
      </c>
      <c r="C41" s="172" t="s">
        <v>576</v>
      </c>
      <c r="D41" s="168" t="s">
        <v>577</v>
      </c>
      <c r="E41" s="168" t="s">
        <v>143</v>
      </c>
      <c r="F41" s="169">
        <v>20</v>
      </c>
      <c r="G41" s="170"/>
      <c r="H41" s="170"/>
      <c r="I41" s="170">
        <f t="shared" si="4"/>
        <v>0</v>
      </c>
      <c r="J41" s="168">
        <f t="shared" si="5"/>
        <v>220.4</v>
      </c>
      <c r="K41" s="1">
        <f t="shared" si="6"/>
        <v>0</v>
      </c>
      <c r="L41" s="1">
        <f t="shared" si="7"/>
        <v>0</v>
      </c>
      <c r="M41" s="1"/>
      <c r="N41" s="1">
        <v>11.02</v>
      </c>
      <c r="O41" s="1"/>
      <c r="P41" s="167"/>
      <c r="Q41" s="173"/>
      <c r="R41" s="173"/>
      <c r="S41" s="167"/>
      <c r="Z41">
        <v>0</v>
      </c>
    </row>
    <row r="42" spans="1:26" ht="24.95" customHeight="1" x14ac:dyDescent="0.25">
      <c r="A42" s="171"/>
      <c r="B42" s="168" t="s">
        <v>154</v>
      </c>
      <c r="C42" s="172" t="s">
        <v>578</v>
      </c>
      <c r="D42" s="168" t="s">
        <v>579</v>
      </c>
      <c r="E42" s="168" t="s">
        <v>143</v>
      </c>
      <c r="F42" s="169">
        <v>1</v>
      </c>
      <c r="G42" s="170"/>
      <c r="H42" s="170"/>
      <c r="I42" s="170">
        <f t="shared" si="4"/>
        <v>0</v>
      </c>
      <c r="J42" s="168">
        <f t="shared" si="5"/>
        <v>8.11</v>
      </c>
      <c r="K42" s="1">
        <f t="shared" si="6"/>
        <v>0</v>
      </c>
      <c r="L42" s="1">
        <f t="shared" si="7"/>
        <v>0</v>
      </c>
      <c r="M42" s="1"/>
      <c r="N42" s="1">
        <v>8.11</v>
      </c>
      <c r="O42" s="1"/>
      <c r="P42" s="167"/>
      <c r="Q42" s="173"/>
      <c r="R42" s="173"/>
      <c r="S42" s="167"/>
      <c r="Z42">
        <v>0</v>
      </c>
    </row>
    <row r="43" spans="1:26" ht="24.95" customHeight="1" x14ac:dyDescent="0.25">
      <c r="A43" s="171"/>
      <c r="B43" s="168" t="s">
        <v>154</v>
      </c>
      <c r="C43" s="172" t="s">
        <v>580</v>
      </c>
      <c r="D43" s="168" t="s">
        <v>581</v>
      </c>
      <c r="E43" s="168" t="s">
        <v>143</v>
      </c>
      <c r="F43" s="169">
        <v>18</v>
      </c>
      <c r="G43" s="170"/>
      <c r="H43" s="170"/>
      <c r="I43" s="170">
        <f t="shared" si="4"/>
        <v>0</v>
      </c>
      <c r="J43" s="168">
        <f t="shared" si="5"/>
        <v>65.16</v>
      </c>
      <c r="K43" s="1">
        <f t="shared" si="6"/>
        <v>0</v>
      </c>
      <c r="L43" s="1">
        <f t="shared" si="7"/>
        <v>0</v>
      </c>
      <c r="M43" s="1"/>
      <c r="N43" s="1">
        <v>3.62</v>
      </c>
      <c r="O43" s="1"/>
      <c r="P43" s="167"/>
      <c r="Q43" s="173"/>
      <c r="R43" s="173"/>
      <c r="S43" s="167"/>
      <c r="Z43">
        <v>0</v>
      </c>
    </row>
    <row r="44" spans="1:26" ht="24.95" customHeight="1" x14ac:dyDescent="0.25">
      <c r="A44" s="171"/>
      <c r="B44" s="168" t="s">
        <v>154</v>
      </c>
      <c r="C44" s="172" t="s">
        <v>582</v>
      </c>
      <c r="D44" s="168" t="s">
        <v>583</v>
      </c>
      <c r="E44" s="168" t="s">
        <v>143</v>
      </c>
      <c r="F44" s="169">
        <v>1</v>
      </c>
      <c r="G44" s="170"/>
      <c r="H44" s="170"/>
      <c r="I44" s="170">
        <f t="shared" si="4"/>
        <v>0</v>
      </c>
      <c r="J44" s="168">
        <f t="shared" si="5"/>
        <v>2.02</v>
      </c>
      <c r="K44" s="1">
        <f t="shared" si="6"/>
        <v>0</v>
      </c>
      <c r="L44" s="1">
        <f t="shared" si="7"/>
        <v>0</v>
      </c>
      <c r="M44" s="1"/>
      <c r="N44" s="1">
        <v>2.02</v>
      </c>
      <c r="O44" s="1"/>
      <c r="P44" s="167"/>
      <c r="Q44" s="173"/>
      <c r="R44" s="173"/>
      <c r="S44" s="167"/>
      <c r="Z44">
        <v>0</v>
      </c>
    </row>
    <row r="45" spans="1:26" ht="24.95" customHeight="1" x14ac:dyDescent="0.25">
      <c r="A45" s="171"/>
      <c r="B45" s="168" t="s">
        <v>154</v>
      </c>
      <c r="C45" s="172" t="s">
        <v>584</v>
      </c>
      <c r="D45" s="168" t="s">
        <v>585</v>
      </c>
      <c r="E45" s="168" t="s">
        <v>143</v>
      </c>
      <c r="F45" s="169">
        <v>2</v>
      </c>
      <c r="G45" s="170"/>
      <c r="H45" s="170"/>
      <c r="I45" s="170">
        <f t="shared" si="4"/>
        <v>0</v>
      </c>
      <c r="J45" s="168">
        <f t="shared" si="5"/>
        <v>6.74</v>
      </c>
      <c r="K45" s="1">
        <f t="shared" si="6"/>
        <v>0</v>
      </c>
      <c r="L45" s="1">
        <f t="shared" si="7"/>
        <v>0</v>
      </c>
      <c r="M45" s="1"/>
      <c r="N45" s="1">
        <v>3.37</v>
      </c>
      <c r="O45" s="1"/>
      <c r="P45" s="167"/>
      <c r="Q45" s="173"/>
      <c r="R45" s="173"/>
      <c r="S45" s="167"/>
      <c r="Z45">
        <v>0</v>
      </c>
    </row>
    <row r="46" spans="1:26" ht="24.95" customHeight="1" x14ac:dyDescent="0.25">
      <c r="A46" s="171"/>
      <c r="B46" s="168" t="s">
        <v>154</v>
      </c>
      <c r="C46" s="172" t="s">
        <v>586</v>
      </c>
      <c r="D46" s="168" t="s">
        <v>587</v>
      </c>
      <c r="E46" s="168" t="s">
        <v>143</v>
      </c>
      <c r="F46" s="169">
        <v>20</v>
      </c>
      <c r="G46" s="170"/>
      <c r="H46" s="170"/>
      <c r="I46" s="170">
        <f t="shared" si="4"/>
        <v>0</v>
      </c>
      <c r="J46" s="168">
        <f t="shared" si="5"/>
        <v>40.4</v>
      </c>
      <c r="K46" s="1">
        <f t="shared" si="6"/>
        <v>0</v>
      </c>
      <c r="L46" s="1">
        <f t="shared" si="7"/>
        <v>0</v>
      </c>
      <c r="M46" s="1"/>
      <c r="N46" s="1">
        <v>2.02</v>
      </c>
      <c r="O46" s="1"/>
      <c r="P46" s="167"/>
      <c r="Q46" s="173"/>
      <c r="R46" s="173"/>
      <c r="S46" s="167"/>
      <c r="Z46">
        <v>0</v>
      </c>
    </row>
    <row r="47" spans="1:26" ht="24.95" customHeight="1" x14ac:dyDescent="0.25">
      <c r="A47" s="171"/>
      <c r="B47" s="168" t="s">
        <v>154</v>
      </c>
      <c r="C47" s="172" t="s">
        <v>588</v>
      </c>
      <c r="D47" s="168" t="s">
        <v>589</v>
      </c>
      <c r="E47" s="168" t="s">
        <v>143</v>
      </c>
      <c r="F47" s="169">
        <v>1</v>
      </c>
      <c r="G47" s="170"/>
      <c r="H47" s="170"/>
      <c r="I47" s="170">
        <f t="shared" si="4"/>
        <v>0</v>
      </c>
      <c r="J47" s="168">
        <f t="shared" si="5"/>
        <v>3.37</v>
      </c>
      <c r="K47" s="1">
        <f t="shared" si="6"/>
        <v>0</v>
      </c>
      <c r="L47" s="1">
        <f t="shared" si="7"/>
        <v>0</v>
      </c>
      <c r="M47" s="1"/>
      <c r="N47" s="1">
        <v>3.37</v>
      </c>
      <c r="O47" s="1"/>
      <c r="P47" s="167"/>
      <c r="Q47" s="173"/>
      <c r="R47" s="173"/>
      <c r="S47" s="167"/>
      <c r="Z47">
        <v>0</v>
      </c>
    </row>
    <row r="48" spans="1:26" ht="24.95" customHeight="1" x14ac:dyDescent="0.25">
      <c r="A48" s="171"/>
      <c r="B48" s="168" t="s">
        <v>154</v>
      </c>
      <c r="C48" s="172" t="s">
        <v>590</v>
      </c>
      <c r="D48" s="168" t="s">
        <v>591</v>
      </c>
      <c r="E48" s="168" t="s">
        <v>143</v>
      </c>
      <c r="F48" s="169">
        <v>18</v>
      </c>
      <c r="G48" s="170"/>
      <c r="H48" s="170"/>
      <c r="I48" s="170">
        <f t="shared" si="4"/>
        <v>0</v>
      </c>
      <c r="J48" s="168">
        <f t="shared" si="5"/>
        <v>36</v>
      </c>
      <c r="K48" s="1">
        <f t="shared" si="6"/>
        <v>0</v>
      </c>
      <c r="L48" s="1">
        <f t="shared" si="7"/>
        <v>0</v>
      </c>
      <c r="M48" s="1"/>
      <c r="N48" s="1">
        <v>2</v>
      </c>
      <c r="O48" s="1"/>
      <c r="P48" s="167"/>
      <c r="Q48" s="173"/>
      <c r="R48" s="173"/>
      <c r="S48" s="167"/>
      <c r="Z48">
        <v>0</v>
      </c>
    </row>
    <row r="49" spans="1:26" x14ac:dyDescent="0.25">
      <c r="A49" s="156"/>
      <c r="B49" s="156"/>
      <c r="C49" s="156"/>
      <c r="D49" s="156" t="s">
        <v>530</v>
      </c>
      <c r="E49" s="156"/>
      <c r="F49" s="167"/>
      <c r="G49" s="159"/>
      <c r="H49" s="159">
        <f>ROUND((SUM(M32:M48))/1,2)</f>
        <v>0</v>
      </c>
      <c r="I49" s="159">
        <f>ROUND((SUM(I32:I48))/1,2)</f>
        <v>0</v>
      </c>
      <c r="J49" s="156"/>
      <c r="K49" s="156"/>
      <c r="L49" s="156">
        <f>ROUND((SUM(L32:L48))/1,2)</f>
        <v>0</v>
      </c>
      <c r="M49" s="156">
        <f>ROUND((SUM(M32:M48))/1,2)</f>
        <v>0</v>
      </c>
      <c r="N49" s="156"/>
      <c r="O49" s="156"/>
      <c r="P49" s="174">
        <f>ROUND((SUM(P32:P48))/1,2)</f>
        <v>0.63</v>
      </c>
      <c r="Q49" s="153"/>
      <c r="R49" s="153"/>
      <c r="S49" s="174">
        <f>ROUND((SUM(S32:S48))/1,2)</f>
        <v>0</v>
      </c>
      <c r="T49" s="153"/>
      <c r="U49" s="153"/>
      <c r="V49" s="153"/>
      <c r="W49" s="153"/>
      <c r="X49" s="153"/>
      <c r="Y49" s="153"/>
      <c r="Z49" s="153"/>
    </row>
    <row r="50" spans="1:26" x14ac:dyDescent="0.25">
      <c r="A50" s="1"/>
      <c r="B50" s="1"/>
      <c r="C50" s="1"/>
      <c r="D50" s="1"/>
      <c r="E50" s="1"/>
      <c r="F50" s="163"/>
      <c r="G50" s="149"/>
      <c r="H50" s="149"/>
      <c r="I50" s="149"/>
      <c r="J50" s="1"/>
      <c r="K50" s="1"/>
      <c r="L50" s="1"/>
      <c r="M50" s="1"/>
      <c r="N50" s="1"/>
      <c r="O50" s="1"/>
      <c r="P50" s="1"/>
      <c r="S50" s="1"/>
    </row>
    <row r="51" spans="1:26" x14ac:dyDescent="0.25">
      <c r="A51" s="156"/>
      <c r="B51" s="156"/>
      <c r="C51" s="156"/>
      <c r="D51" s="156" t="s">
        <v>531</v>
      </c>
      <c r="E51" s="156"/>
      <c r="F51" s="167"/>
      <c r="G51" s="157"/>
      <c r="H51" s="157"/>
      <c r="I51" s="157"/>
      <c r="J51" s="156"/>
      <c r="K51" s="156"/>
      <c r="L51" s="156"/>
      <c r="M51" s="156"/>
      <c r="N51" s="156"/>
      <c r="O51" s="156"/>
      <c r="P51" s="156"/>
      <c r="Q51" s="153"/>
      <c r="R51" s="153"/>
      <c r="S51" s="156"/>
      <c r="T51" s="153"/>
      <c r="U51" s="153"/>
      <c r="V51" s="153"/>
      <c r="W51" s="153"/>
      <c r="X51" s="153"/>
      <c r="Y51" s="153"/>
      <c r="Z51" s="153"/>
    </row>
    <row r="52" spans="1:26" ht="24.95" customHeight="1" x14ac:dyDescent="0.25">
      <c r="A52" s="171"/>
      <c r="B52" s="168" t="s">
        <v>592</v>
      </c>
      <c r="C52" s="172" t="s">
        <v>593</v>
      </c>
      <c r="D52" s="168" t="s">
        <v>594</v>
      </c>
      <c r="E52" s="168" t="s">
        <v>498</v>
      </c>
      <c r="F52" s="169">
        <v>1</v>
      </c>
      <c r="G52" s="170"/>
      <c r="H52" s="170"/>
      <c r="I52" s="170">
        <f t="shared" ref="I52:I76" si="8">ROUND(F52*(G52+H52),2)</f>
        <v>0</v>
      </c>
      <c r="J52" s="168">
        <f t="shared" ref="J52:J76" si="9">ROUND(F52*(N52),2)</f>
        <v>29.42</v>
      </c>
      <c r="K52" s="1">
        <f t="shared" ref="K52:K76" si="10">ROUND(F52*(O52),2)</f>
        <v>0</v>
      </c>
      <c r="L52" s="1">
        <f t="shared" ref="L52:L69" si="11">ROUND(F52*(G52),2)</f>
        <v>0</v>
      </c>
      <c r="M52" s="1"/>
      <c r="N52" s="1">
        <v>29.42</v>
      </c>
      <c r="O52" s="1"/>
      <c r="P52" s="167">
        <f>ROUND(F52*(R52),3)</f>
        <v>1E-3</v>
      </c>
      <c r="Q52" s="173"/>
      <c r="R52" s="173">
        <v>6.6E-4</v>
      </c>
      <c r="S52" s="167"/>
      <c r="Z52">
        <v>0</v>
      </c>
    </row>
    <row r="53" spans="1:26" ht="24.95" customHeight="1" x14ac:dyDescent="0.25">
      <c r="A53" s="171"/>
      <c r="B53" s="168" t="s">
        <v>592</v>
      </c>
      <c r="C53" s="172" t="s">
        <v>595</v>
      </c>
      <c r="D53" s="168" t="s">
        <v>596</v>
      </c>
      <c r="E53" s="168" t="s">
        <v>498</v>
      </c>
      <c r="F53" s="169">
        <v>5</v>
      </c>
      <c r="G53" s="170"/>
      <c r="H53" s="170"/>
      <c r="I53" s="170">
        <f t="shared" si="8"/>
        <v>0</v>
      </c>
      <c r="J53" s="168">
        <f t="shared" si="9"/>
        <v>131.5</v>
      </c>
      <c r="K53" s="1">
        <f t="shared" si="10"/>
        <v>0</v>
      </c>
      <c r="L53" s="1">
        <f t="shared" si="11"/>
        <v>0</v>
      </c>
      <c r="M53" s="1"/>
      <c r="N53" s="1">
        <v>26.3</v>
      </c>
      <c r="O53" s="1"/>
      <c r="P53" s="167">
        <f>ROUND(F53*(R53),3)</f>
        <v>3.0000000000000001E-3</v>
      </c>
      <c r="Q53" s="173"/>
      <c r="R53" s="173">
        <v>5.7000000000000009E-4</v>
      </c>
      <c r="S53" s="167"/>
      <c r="Z53">
        <v>0</v>
      </c>
    </row>
    <row r="54" spans="1:26" ht="24.95" customHeight="1" x14ac:dyDescent="0.25">
      <c r="A54" s="171"/>
      <c r="B54" s="168" t="s">
        <v>592</v>
      </c>
      <c r="C54" s="172" t="s">
        <v>597</v>
      </c>
      <c r="D54" s="168" t="s">
        <v>598</v>
      </c>
      <c r="E54" s="168" t="s">
        <v>498</v>
      </c>
      <c r="F54" s="169">
        <v>3</v>
      </c>
      <c r="G54" s="170"/>
      <c r="H54" s="170"/>
      <c r="I54" s="170">
        <f t="shared" si="8"/>
        <v>0</v>
      </c>
      <c r="J54" s="168">
        <f t="shared" si="9"/>
        <v>37.26</v>
      </c>
      <c r="K54" s="1">
        <f t="shared" si="10"/>
        <v>0</v>
      </c>
      <c r="L54" s="1">
        <f t="shared" si="11"/>
        <v>0</v>
      </c>
      <c r="M54" s="1"/>
      <c r="N54" s="1">
        <v>12.42</v>
      </c>
      <c r="O54" s="1"/>
      <c r="P54" s="167">
        <f>ROUND(F54*(R54),3)</f>
        <v>1E-3</v>
      </c>
      <c r="Q54" s="173"/>
      <c r="R54" s="173">
        <v>2.6000000000000003E-4</v>
      </c>
      <c r="S54" s="167"/>
      <c r="Z54">
        <v>0</v>
      </c>
    </row>
    <row r="55" spans="1:26" ht="24.95" customHeight="1" x14ac:dyDescent="0.25">
      <c r="A55" s="171"/>
      <c r="B55" s="168" t="s">
        <v>592</v>
      </c>
      <c r="C55" s="172" t="s">
        <v>599</v>
      </c>
      <c r="D55" s="168" t="s">
        <v>600</v>
      </c>
      <c r="E55" s="168" t="s">
        <v>498</v>
      </c>
      <c r="F55" s="169">
        <v>1</v>
      </c>
      <c r="G55" s="170"/>
      <c r="H55" s="170"/>
      <c r="I55" s="170">
        <f t="shared" si="8"/>
        <v>0</v>
      </c>
      <c r="J55" s="168">
        <f t="shared" si="9"/>
        <v>8.18</v>
      </c>
      <c r="K55" s="1">
        <f t="shared" si="10"/>
        <v>0</v>
      </c>
      <c r="L55" s="1">
        <f t="shared" si="11"/>
        <v>0</v>
      </c>
      <c r="M55" s="1"/>
      <c r="N55" s="1">
        <v>8.18</v>
      </c>
      <c r="O55" s="1"/>
      <c r="P55" s="167"/>
      <c r="Q55" s="173"/>
      <c r="R55" s="173"/>
      <c r="S55" s="167"/>
      <c r="Z55">
        <v>0</v>
      </c>
    </row>
    <row r="56" spans="1:26" ht="24.95" customHeight="1" x14ac:dyDescent="0.25">
      <c r="A56" s="171"/>
      <c r="B56" s="168" t="s">
        <v>592</v>
      </c>
      <c r="C56" s="172" t="s">
        <v>601</v>
      </c>
      <c r="D56" s="168" t="s">
        <v>602</v>
      </c>
      <c r="E56" s="168" t="s">
        <v>143</v>
      </c>
      <c r="F56" s="169">
        <v>5</v>
      </c>
      <c r="G56" s="170"/>
      <c r="H56" s="170"/>
      <c r="I56" s="170">
        <f t="shared" si="8"/>
        <v>0</v>
      </c>
      <c r="J56" s="168">
        <f t="shared" si="9"/>
        <v>36.1</v>
      </c>
      <c r="K56" s="1">
        <f t="shared" si="10"/>
        <v>0</v>
      </c>
      <c r="L56" s="1">
        <f t="shared" si="11"/>
        <v>0</v>
      </c>
      <c r="M56" s="1"/>
      <c r="N56" s="1">
        <v>7.22</v>
      </c>
      <c r="O56" s="1"/>
      <c r="P56" s="167">
        <f t="shared" ref="P56:P61" si="12">ROUND(F56*(R56),3)</f>
        <v>1E-3</v>
      </c>
      <c r="Q56" s="173"/>
      <c r="R56" s="173">
        <v>1.2E-4</v>
      </c>
      <c r="S56" s="167"/>
      <c r="Z56">
        <v>0</v>
      </c>
    </row>
    <row r="57" spans="1:26" ht="24.95" customHeight="1" x14ac:dyDescent="0.25">
      <c r="A57" s="171"/>
      <c r="B57" s="168" t="s">
        <v>592</v>
      </c>
      <c r="C57" s="172" t="s">
        <v>603</v>
      </c>
      <c r="D57" s="168" t="s">
        <v>604</v>
      </c>
      <c r="E57" s="168" t="s">
        <v>143</v>
      </c>
      <c r="F57" s="169">
        <v>1</v>
      </c>
      <c r="G57" s="170"/>
      <c r="H57" s="170"/>
      <c r="I57" s="170">
        <f t="shared" si="8"/>
        <v>0</v>
      </c>
      <c r="J57" s="168">
        <f t="shared" si="9"/>
        <v>10.88</v>
      </c>
      <c r="K57" s="1">
        <f t="shared" si="10"/>
        <v>0</v>
      </c>
      <c r="L57" s="1">
        <f t="shared" si="11"/>
        <v>0</v>
      </c>
      <c r="M57" s="1"/>
      <c r="N57" s="1">
        <v>10.88</v>
      </c>
      <c r="O57" s="1"/>
      <c r="P57" s="167">
        <f t="shared" si="12"/>
        <v>0</v>
      </c>
      <c r="Q57" s="173"/>
      <c r="R57" s="173">
        <v>4.0000000000000003E-5</v>
      </c>
      <c r="S57" s="167"/>
      <c r="Z57">
        <v>0</v>
      </c>
    </row>
    <row r="58" spans="1:26" ht="24.95" customHeight="1" x14ac:dyDescent="0.25">
      <c r="A58" s="171"/>
      <c r="B58" s="168" t="s">
        <v>592</v>
      </c>
      <c r="C58" s="172" t="s">
        <v>605</v>
      </c>
      <c r="D58" s="168" t="s">
        <v>606</v>
      </c>
      <c r="E58" s="168" t="s">
        <v>143</v>
      </c>
      <c r="F58" s="169">
        <v>3</v>
      </c>
      <c r="G58" s="170"/>
      <c r="H58" s="170"/>
      <c r="I58" s="170">
        <f t="shared" si="8"/>
        <v>0</v>
      </c>
      <c r="J58" s="168">
        <f t="shared" si="9"/>
        <v>27.69</v>
      </c>
      <c r="K58" s="1">
        <f t="shared" si="10"/>
        <v>0</v>
      </c>
      <c r="L58" s="1">
        <f t="shared" si="11"/>
        <v>0</v>
      </c>
      <c r="M58" s="1"/>
      <c r="N58" s="1">
        <v>9.23</v>
      </c>
      <c r="O58" s="1"/>
      <c r="P58" s="167">
        <f t="shared" si="12"/>
        <v>0</v>
      </c>
      <c r="Q58" s="173"/>
      <c r="R58" s="173">
        <v>1E-4</v>
      </c>
      <c r="S58" s="167"/>
      <c r="Z58">
        <v>0</v>
      </c>
    </row>
    <row r="59" spans="1:26" ht="24.95" customHeight="1" x14ac:dyDescent="0.25">
      <c r="A59" s="171"/>
      <c r="B59" s="168" t="s">
        <v>592</v>
      </c>
      <c r="C59" s="172" t="s">
        <v>607</v>
      </c>
      <c r="D59" s="168" t="s">
        <v>608</v>
      </c>
      <c r="E59" s="168" t="s">
        <v>143</v>
      </c>
      <c r="F59" s="169">
        <v>1</v>
      </c>
      <c r="G59" s="170"/>
      <c r="H59" s="170"/>
      <c r="I59" s="170">
        <f t="shared" si="8"/>
        <v>0</v>
      </c>
      <c r="J59" s="168">
        <f t="shared" si="9"/>
        <v>2.52</v>
      </c>
      <c r="K59" s="1">
        <f t="shared" si="10"/>
        <v>0</v>
      </c>
      <c r="L59" s="1">
        <f t="shared" si="11"/>
        <v>0</v>
      </c>
      <c r="M59" s="1"/>
      <c r="N59" s="1">
        <v>2.52</v>
      </c>
      <c r="O59" s="1"/>
      <c r="P59" s="167">
        <f t="shared" si="12"/>
        <v>0</v>
      </c>
      <c r="Q59" s="173"/>
      <c r="R59" s="173">
        <v>1.0000000000000001E-5</v>
      </c>
      <c r="S59" s="167"/>
      <c r="Z59">
        <v>0</v>
      </c>
    </row>
    <row r="60" spans="1:26" ht="24.95" customHeight="1" x14ac:dyDescent="0.25">
      <c r="A60" s="171"/>
      <c r="B60" s="168" t="s">
        <v>592</v>
      </c>
      <c r="C60" s="172" t="s">
        <v>609</v>
      </c>
      <c r="D60" s="168" t="s">
        <v>610</v>
      </c>
      <c r="E60" s="168" t="s">
        <v>143</v>
      </c>
      <c r="F60" s="169">
        <v>5</v>
      </c>
      <c r="G60" s="170"/>
      <c r="H60" s="170"/>
      <c r="I60" s="170">
        <f t="shared" si="8"/>
        <v>0</v>
      </c>
      <c r="J60" s="168">
        <f t="shared" si="9"/>
        <v>18.75</v>
      </c>
      <c r="K60" s="1">
        <f t="shared" si="10"/>
        <v>0</v>
      </c>
      <c r="L60" s="1">
        <f t="shared" si="11"/>
        <v>0</v>
      </c>
      <c r="M60" s="1"/>
      <c r="N60" s="1">
        <v>3.75</v>
      </c>
      <c r="O60" s="1"/>
      <c r="P60" s="167">
        <f t="shared" si="12"/>
        <v>0</v>
      </c>
      <c r="Q60" s="173"/>
      <c r="R60" s="173">
        <v>1.0000000000000001E-5</v>
      </c>
      <c r="S60" s="167"/>
      <c r="Z60">
        <v>0</v>
      </c>
    </row>
    <row r="61" spans="1:26" ht="24.95" customHeight="1" x14ac:dyDescent="0.25">
      <c r="A61" s="171"/>
      <c r="B61" s="168" t="s">
        <v>592</v>
      </c>
      <c r="C61" s="172" t="s">
        <v>611</v>
      </c>
      <c r="D61" s="168" t="s">
        <v>612</v>
      </c>
      <c r="E61" s="168" t="s">
        <v>143</v>
      </c>
      <c r="F61" s="169">
        <v>4</v>
      </c>
      <c r="G61" s="170"/>
      <c r="H61" s="170"/>
      <c r="I61" s="170">
        <f t="shared" si="8"/>
        <v>0</v>
      </c>
      <c r="J61" s="168">
        <f t="shared" si="9"/>
        <v>10.88</v>
      </c>
      <c r="K61" s="1">
        <f t="shared" si="10"/>
        <v>0</v>
      </c>
      <c r="L61" s="1">
        <f t="shared" si="11"/>
        <v>0</v>
      </c>
      <c r="M61" s="1"/>
      <c r="N61" s="1">
        <v>2.7199999999999998</v>
      </c>
      <c r="O61" s="1"/>
      <c r="P61" s="167">
        <f t="shared" si="12"/>
        <v>0</v>
      </c>
      <c r="Q61" s="173"/>
      <c r="R61" s="173">
        <v>1.0000000000000001E-5</v>
      </c>
      <c r="S61" s="167"/>
      <c r="Z61">
        <v>0</v>
      </c>
    </row>
    <row r="62" spans="1:26" ht="24.95" customHeight="1" x14ac:dyDescent="0.25">
      <c r="A62" s="171"/>
      <c r="B62" s="168" t="s">
        <v>592</v>
      </c>
      <c r="C62" s="172" t="s">
        <v>613</v>
      </c>
      <c r="D62" s="168" t="s">
        <v>614</v>
      </c>
      <c r="E62" s="168" t="s">
        <v>253</v>
      </c>
      <c r="F62" s="169">
        <v>0.3</v>
      </c>
      <c r="G62" s="175"/>
      <c r="H62" s="175"/>
      <c r="I62" s="175">
        <f t="shared" si="8"/>
        <v>0</v>
      </c>
      <c r="J62" s="168">
        <f t="shared" si="9"/>
        <v>9.31</v>
      </c>
      <c r="K62" s="1">
        <f t="shared" si="10"/>
        <v>0</v>
      </c>
      <c r="L62" s="1">
        <f t="shared" si="11"/>
        <v>0</v>
      </c>
      <c r="M62" s="1"/>
      <c r="N62" s="1">
        <v>31.02</v>
      </c>
      <c r="O62" s="1"/>
      <c r="P62" s="167"/>
      <c r="Q62" s="173"/>
      <c r="R62" s="173"/>
      <c r="S62" s="167"/>
      <c r="Z62">
        <v>0</v>
      </c>
    </row>
    <row r="63" spans="1:26" ht="24.95" customHeight="1" x14ac:dyDescent="0.25">
      <c r="A63" s="171"/>
      <c r="B63" s="168" t="s">
        <v>154</v>
      </c>
      <c r="C63" s="172" t="s">
        <v>615</v>
      </c>
      <c r="D63" s="168" t="s">
        <v>616</v>
      </c>
      <c r="E63" s="168" t="s">
        <v>143</v>
      </c>
      <c r="F63" s="169">
        <v>3</v>
      </c>
      <c r="G63" s="170"/>
      <c r="H63" s="170"/>
      <c r="I63" s="170">
        <f t="shared" si="8"/>
        <v>0</v>
      </c>
      <c r="J63" s="168">
        <f t="shared" si="9"/>
        <v>177.75</v>
      </c>
      <c r="K63" s="1">
        <f t="shared" si="10"/>
        <v>0</v>
      </c>
      <c r="L63" s="1">
        <f t="shared" si="11"/>
        <v>0</v>
      </c>
      <c r="M63" s="1"/>
      <c r="N63" s="1">
        <v>59.25</v>
      </c>
      <c r="O63" s="1"/>
      <c r="P63" s="167"/>
      <c r="Q63" s="173"/>
      <c r="R63" s="173"/>
      <c r="S63" s="167"/>
      <c r="Z63">
        <v>0</v>
      </c>
    </row>
    <row r="64" spans="1:26" ht="24.95" customHeight="1" x14ac:dyDescent="0.25">
      <c r="A64" s="171"/>
      <c r="B64" s="168" t="s">
        <v>154</v>
      </c>
      <c r="C64" s="172" t="s">
        <v>617</v>
      </c>
      <c r="D64" s="168" t="s">
        <v>618</v>
      </c>
      <c r="E64" s="168" t="s">
        <v>143</v>
      </c>
      <c r="F64" s="169">
        <v>1</v>
      </c>
      <c r="G64" s="170"/>
      <c r="H64" s="170"/>
      <c r="I64" s="170">
        <f t="shared" si="8"/>
        <v>0</v>
      </c>
      <c r="J64" s="168">
        <f t="shared" si="9"/>
        <v>58.08</v>
      </c>
      <c r="K64" s="1">
        <f t="shared" si="10"/>
        <v>0</v>
      </c>
      <c r="L64" s="1">
        <f t="shared" si="11"/>
        <v>0</v>
      </c>
      <c r="M64" s="1"/>
      <c r="N64" s="1">
        <v>58.08</v>
      </c>
      <c r="O64" s="1"/>
      <c r="P64" s="167"/>
      <c r="Q64" s="173"/>
      <c r="R64" s="173"/>
      <c r="S64" s="167"/>
      <c r="Z64">
        <v>0</v>
      </c>
    </row>
    <row r="65" spans="1:26" ht="24.95" customHeight="1" x14ac:dyDescent="0.25">
      <c r="A65" s="171"/>
      <c r="B65" s="168" t="s">
        <v>154</v>
      </c>
      <c r="C65" s="172" t="s">
        <v>619</v>
      </c>
      <c r="D65" s="168" t="s">
        <v>620</v>
      </c>
      <c r="E65" s="168" t="s">
        <v>143</v>
      </c>
      <c r="F65" s="169">
        <v>1</v>
      </c>
      <c r="G65" s="170"/>
      <c r="H65" s="170"/>
      <c r="I65" s="170">
        <f t="shared" si="8"/>
        <v>0</v>
      </c>
      <c r="J65" s="168">
        <f t="shared" si="9"/>
        <v>265</v>
      </c>
      <c r="K65" s="1">
        <f t="shared" si="10"/>
        <v>0</v>
      </c>
      <c r="L65" s="1">
        <f t="shared" si="11"/>
        <v>0</v>
      </c>
      <c r="M65" s="1"/>
      <c r="N65" s="1">
        <v>265</v>
      </c>
      <c r="O65" s="1"/>
      <c r="P65" s="167"/>
      <c r="Q65" s="173"/>
      <c r="R65" s="173"/>
      <c r="S65" s="167"/>
      <c r="Z65">
        <v>0</v>
      </c>
    </row>
    <row r="66" spans="1:26" ht="35.1" customHeight="1" x14ac:dyDescent="0.25">
      <c r="A66" s="171"/>
      <c r="B66" s="168" t="s">
        <v>154</v>
      </c>
      <c r="C66" s="172" t="s">
        <v>621</v>
      </c>
      <c r="D66" s="168" t="s">
        <v>622</v>
      </c>
      <c r="E66" s="168" t="s">
        <v>143</v>
      </c>
      <c r="F66" s="169">
        <v>1</v>
      </c>
      <c r="G66" s="170"/>
      <c r="H66" s="170"/>
      <c r="I66" s="170">
        <f t="shared" si="8"/>
        <v>0</v>
      </c>
      <c r="J66" s="168">
        <f t="shared" si="9"/>
        <v>18</v>
      </c>
      <c r="K66" s="1">
        <f t="shared" si="10"/>
        <v>0</v>
      </c>
      <c r="L66" s="1">
        <f t="shared" si="11"/>
        <v>0</v>
      </c>
      <c r="M66" s="1"/>
      <c r="N66" s="1">
        <v>18</v>
      </c>
      <c r="O66" s="1"/>
      <c r="P66" s="167"/>
      <c r="Q66" s="173"/>
      <c r="R66" s="173"/>
      <c r="S66" s="167"/>
      <c r="Z66">
        <v>0</v>
      </c>
    </row>
    <row r="67" spans="1:26" ht="24.95" customHeight="1" x14ac:dyDescent="0.25">
      <c r="A67" s="171"/>
      <c r="B67" s="168" t="s">
        <v>154</v>
      </c>
      <c r="C67" s="172" t="s">
        <v>623</v>
      </c>
      <c r="D67" s="168" t="s">
        <v>624</v>
      </c>
      <c r="E67" s="168" t="s">
        <v>143</v>
      </c>
      <c r="F67" s="169">
        <v>1</v>
      </c>
      <c r="G67" s="170"/>
      <c r="H67" s="170"/>
      <c r="I67" s="170">
        <f t="shared" si="8"/>
        <v>0</v>
      </c>
      <c r="J67" s="168">
        <f t="shared" si="9"/>
        <v>25.68</v>
      </c>
      <c r="K67" s="1">
        <f t="shared" si="10"/>
        <v>0</v>
      </c>
      <c r="L67" s="1">
        <f t="shared" si="11"/>
        <v>0</v>
      </c>
      <c r="M67" s="1"/>
      <c r="N67" s="1">
        <v>25.68</v>
      </c>
      <c r="O67" s="1"/>
      <c r="P67" s="167"/>
      <c r="Q67" s="173"/>
      <c r="R67" s="173"/>
      <c r="S67" s="167"/>
      <c r="Z67">
        <v>0</v>
      </c>
    </row>
    <row r="68" spans="1:26" ht="24.95" customHeight="1" x14ac:dyDescent="0.25">
      <c r="A68" s="171"/>
      <c r="B68" s="168" t="s">
        <v>154</v>
      </c>
      <c r="C68" s="172" t="s">
        <v>625</v>
      </c>
      <c r="D68" s="168" t="s">
        <v>626</v>
      </c>
      <c r="E68" s="168" t="s">
        <v>143</v>
      </c>
      <c r="F68" s="169">
        <v>4</v>
      </c>
      <c r="G68" s="170"/>
      <c r="H68" s="170"/>
      <c r="I68" s="170">
        <f t="shared" si="8"/>
        <v>0</v>
      </c>
      <c r="J68" s="168">
        <f t="shared" si="9"/>
        <v>165.56</v>
      </c>
      <c r="K68" s="1">
        <f t="shared" si="10"/>
        <v>0</v>
      </c>
      <c r="L68" s="1">
        <f t="shared" si="11"/>
        <v>0</v>
      </c>
      <c r="M68" s="1"/>
      <c r="N68" s="1">
        <v>41.39</v>
      </c>
      <c r="O68" s="1"/>
      <c r="P68" s="167"/>
      <c r="Q68" s="173"/>
      <c r="R68" s="173"/>
      <c r="S68" s="167"/>
      <c r="Z68">
        <v>0</v>
      </c>
    </row>
    <row r="69" spans="1:26" ht="24.95" customHeight="1" x14ac:dyDescent="0.25">
      <c r="A69" s="171"/>
      <c r="B69" s="168" t="s">
        <v>154</v>
      </c>
      <c r="C69" s="172" t="s">
        <v>627</v>
      </c>
      <c r="D69" s="168" t="s">
        <v>628</v>
      </c>
      <c r="E69" s="168" t="s">
        <v>143</v>
      </c>
      <c r="F69" s="169">
        <v>1</v>
      </c>
      <c r="G69" s="170"/>
      <c r="H69" s="170"/>
      <c r="I69" s="170">
        <f t="shared" si="8"/>
        <v>0</v>
      </c>
      <c r="J69" s="168">
        <f t="shared" si="9"/>
        <v>2.52</v>
      </c>
      <c r="K69" s="1">
        <f t="shared" si="10"/>
        <v>0</v>
      </c>
      <c r="L69" s="1">
        <f t="shared" si="11"/>
        <v>0</v>
      </c>
      <c r="M69" s="1"/>
      <c r="N69" s="1">
        <v>2.52</v>
      </c>
      <c r="O69" s="1"/>
      <c r="P69" s="167"/>
      <c r="Q69" s="173"/>
      <c r="R69" s="173"/>
      <c r="S69" s="167"/>
      <c r="Z69">
        <v>0</v>
      </c>
    </row>
    <row r="70" spans="1:26" ht="24.95" customHeight="1" x14ac:dyDescent="0.25">
      <c r="A70" s="171"/>
      <c r="B70" s="168" t="s">
        <v>292</v>
      </c>
      <c r="C70" s="172" t="s">
        <v>629</v>
      </c>
      <c r="D70" s="168" t="s">
        <v>630</v>
      </c>
      <c r="E70" s="168" t="s">
        <v>143</v>
      </c>
      <c r="F70" s="169">
        <v>4</v>
      </c>
      <c r="G70" s="170"/>
      <c r="H70" s="170"/>
      <c r="I70" s="170">
        <f t="shared" si="8"/>
        <v>0</v>
      </c>
      <c r="J70" s="168">
        <f t="shared" si="9"/>
        <v>55.92</v>
      </c>
      <c r="K70" s="1">
        <f t="shared" si="10"/>
        <v>0</v>
      </c>
      <c r="L70" s="1"/>
      <c r="M70" s="1">
        <f t="shared" ref="M70:M76" si="13">ROUND(F70*(G70),2)</f>
        <v>0</v>
      </c>
      <c r="N70" s="1">
        <v>13.98</v>
      </c>
      <c r="O70" s="1"/>
      <c r="P70" s="167">
        <f t="shared" ref="P70:P76" si="14">ROUND(F70*(R70),3)</f>
        <v>1E-3</v>
      </c>
      <c r="Q70" s="173"/>
      <c r="R70" s="173">
        <v>3.6000000000000002E-4</v>
      </c>
      <c r="S70" s="167"/>
      <c r="Z70">
        <v>0</v>
      </c>
    </row>
    <row r="71" spans="1:26" ht="24.95" customHeight="1" x14ac:dyDescent="0.25">
      <c r="A71" s="171"/>
      <c r="B71" s="168" t="s">
        <v>292</v>
      </c>
      <c r="C71" s="172" t="s">
        <v>631</v>
      </c>
      <c r="D71" s="168" t="s">
        <v>632</v>
      </c>
      <c r="E71" s="168" t="s">
        <v>143</v>
      </c>
      <c r="F71" s="169">
        <v>1</v>
      </c>
      <c r="G71" s="170"/>
      <c r="H71" s="170"/>
      <c r="I71" s="170">
        <f t="shared" si="8"/>
        <v>0</v>
      </c>
      <c r="J71" s="168">
        <f t="shared" si="9"/>
        <v>12.61</v>
      </c>
      <c r="K71" s="1">
        <f t="shared" si="10"/>
        <v>0</v>
      </c>
      <c r="L71" s="1"/>
      <c r="M71" s="1">
        <f t="shared" si="13"/>
        <v>0</v>
      </c>
      <c r="N71" s="1">
        <v>12.61</v>
      </c>
      <c r="O71" s="1"/>
      <c r="P71" s="167">
        <f t="shared" si="14"/>
        <v>0</v>
      </c>
      <c r="Q71" s="173"/>
      <c r="R71" s="173">
        <v>3.6000000000000002E-4</v>
      </c>
      <c r="S71" s="167"/>
      <c r="Z71">
        <v>0</v>
      </c>
    </row>
    <row r="72" spans="1:26" ht="24.95" customHeight="1" x14ac:dyDescent="0.25">
      <c r="A72" s="171"/>
      <c r="B72" s="168" t="s">
        <v>292</v>
      </c>
      <c r="C72" s="172" t="s">
        <v>633</v>
      </c>
      <c r="D72" s="168" t="s">
        <v>634</v>
      </c>
      <c r="E72" s="168" t="s">
        <v>143</v>
      </c>
      <c r="F72" s="169">
        <v>5</v>
      </c>
      <c r="G72" s="170"/>
      <c r="H72" s="170"/>
      <c r="I72" s="170">
        <f t="shared" si="8"/>
        <v>0</v>
      </c>
      <c r="J72" s="168">
        <f t="shared" si="9"/>
        <v>272.3</v>
      </c>
      <c r="K72" s="1">
        <f t="shared" si="10"/>
        <v>0</v>
      </c>
      <c r="L72" s="1"/>
      <c r="M72" s="1">
        <f t="shared" si="13"/>
        <v>0</v>
      </c>
      <c r="N72" s="1">
        <v>54.46</v>
      </c>
      <c r="O72" s="1"/>
      <c r="P72" s="167">
        <f t="shared" si="14"/>
        <v>4.0000000000000001E-3</v>
      </c>
      <c r="Q72" s="173"/>
      <c r="R72" s="173">
        <v>8.8000000000000003E-4</v>
      </c>
      <c r="S72" s="167"/>
      <c r="Z72">
        <v>0</v>
      </c>
    </row>
    <row r="73" spans="1:26" ht="24.95" customHeight="1" x14ac:dyDescent="0.25">
      <c r="A73" s="171"/>
      <c r="B73" s="168" t="s">
        <v>208</v>
      </c>
      <c r="C73" s="172" t="s">
        <v>635</v>
      </c>
      <c r="D73" s="168" t="s">
        <v>636</v>
      </c>
      <c r="E73" s="168" t="s">
        <v>143</v>
      </c>
      <c r="F73" s="169">
        <v>4</v>
      </c>
      <c r="G73" s="170"/>
      <c r="H73" s="170"/>
      <c r="I73" s="170">
        <f t="shared" si="8"/>
        <v>0</v>
      </c>
      <c r="J73" s="168">
        <f t="shared" si="9"/>
        <v>311.52</v>
      </c>
      <c r="K73" s="1">
        <f t="shared" si="10"/>
        <v>0</v>
      </c>
      <c r="L73" s="1"/>
      <c r="M73" s="1">
        <f t="shared" si="13"/>
        <v>0</v>
      </c>
      <c r="N73" s="1">
        <v>77.88</v>
      </c>
      <c r="O73" s="1"/>
      <c r="P73" s="167">
        <f t="shared" si="14"/>
        <v>8.0000000000000002E-3</v>
      </c>
      <c r="Q73" s="173"/>
      <c r="R73" s="173">
        <v>2E-3</v>
      </c>
      <c r="S73" s="167"/>
      <c r="Z73">
        <v>0</v>
      </c>
    </row>
    <row r="74" spans="1:26" ht="24.95" customHeight="1" x14ac:dyDescent="0.25">
      <c r="A74" s="171"/>
      <c r="B74" s="168" t="s">
        <v>208</v>
      </c>
      <c r="C74" s="172" t="s">
        <v>637</v>
      </c>
      <c r="D74" s="168" t="s">
        <v>638</v>
      </c>
      <c r="E74" s="168" t="s">
        <v>143</v>
      </c>
      <c r="F74" s="169">
        <v>3</v>
      </c>
      <c r="G74" s="170"/>
      <c r="H74" s="170"/>
      <c r="I74" s="170">
        <f t="shared" si="8"/>
        <v>0</v>
      </c>
      <c r="J74" s="168">
        <f t="shared" si="9"/>
        <v>846.03</v>
      </c>
      <c r="K74" s="1">
        <f t="shared" si="10"/>
        <v>0</v>
      </c>
      <c r="L74" s="1"/>
      <c r="M74" s="1">
        <f t="shared" si="13"/>
        <v>0</v>
      </c>
      <c r="N74" s="1">
        <v>282.01</v>
      </c>
      <c r="O74" s="1"/>
      <c r="P74" s="167">
        <f t="shared" si="14"/>
        <v>7.0000000000000001E-3</v>
      </c>
      <c r="Q74" s="173"/>
      <c r="R74" s="173">
        <v>2.1800000000000001E-3</v>
      </c>
      <c r="S74" s="167"/>
      <c r="Z74">
        <v>0</v>
      </c>
    </row>
    <row r="75" spans="1:26" ht="24.95" customHeight="1" x14ac:dyDescent="0.25">
      <c r="A75" s="171"/>
      <c r="B75" s="168" t="s">
        <v>208</v>
      </c>
      <c r="C75" s="172" t="s">
        <v>639</v>
      </c>
      <c r="D75" s="168" t="s">
        <v>640</v>
      </c>
      <c r="E75" s="168" t="s">
        <v>143</v>
      </c>
      <c r="F75" s="169">
        <v>1</v>
      </c>
      <c r="G75" s="170"/>
      <c r="H75" s="170"/>
      <c r="I75" s="170">
        <f t="shared" si="8"/>
        <v>0</v>
      </c>
      <c r="J75" s="168">
        <f t="shared" si="9"/>
        <v>477.82</v>
      </c>
      <c r="K75" s="1">
        <f t="shared" si="10"/>
        <v>0</v>
      </c>
      <c r="L75" s="1"/>
      <c r="M75" s="1">
        <f t="shared" si="13"/>
        <v>0</v>
      </c>
      <c r="N75" s="1">
        <v>477.82</v>
      </c>
      <c r="O75" s="1"/>
      <c r="P75" s="167">
        <f t="shared" si="14"/>
        <v>2E-3</v>
      </c>
      <c r="Q75" s="173"/>
      <c r="R75" s="173">
        <v>2.4099999999999998E-3</v>
      </c>
      <c r="S75" s="167"/>
      <c r="Z75">
        <v>0</v>
      </c>
    </row>
    <row r="76" spans="1:26" ht="35.1" customHeight="1" x14ac:dyDescent="0.25">
      <c r="A76" s="171"/>
      <c r="B76" s="168" t="s">
        <v>138</v>
      </c>
      <c r="C76" s="172" t="s">
        <v>641</v>
      </c>
      <c r="D76" s="168" t="s">
        <v>642</v>
      </c>
      <c r="E76" s="168" t="s">
        <v>143</v>
      </c>
      <c r="F76" s="169">
        <v>1</v>
      </c>
      <c r="G76" s="170"/>
      <c r="H76" s="170"/>
      <c r="I76" s="170">
        <f t="shared" si="8"/>
        <v>0</v>
      </c>
      <c r="J76" s="168">
        <f t="shared" si="9"/>
        <v>99.64</v>
      </c>
      <c r="K76" s="1">
        <f t="shared" si="10"/>
        <v>0</v>
      </c>
      <c r="L76" s="1"/>
      <c r="M76" s="1">
        <f t="shared" si="13"/>
        <v>0</v>
      </c>
      <c r="N76" s="1">
        <v>99.64</v>
      </c>
      <c r="O76" s="1"/>
      <c r="P76" s="167">
        <f t="shared" si="14"/>
        <v>2.5999999999999999E-2</v>
      </c>
      <c r="Q76" s="173"/>
      <c r="R76" s="173">
        <v>2.5499999999999998E-2</v>
      </c>
      <c r="S76" s="167"/>
      <c r="Z76">
        <v>0</v>
      </c>
    </row>
    <row r="77" spans="1:26" x14ac:dyDescent="0.25">
      <c r="A77" s="156"/>
      <c r="B77" s="156"/>
      <c r="C77" s="156"/>
      <c r="D77" s="156" t="s">
        <v>531</v>
      </c>
      <c r="E77" s="156"/>
      <c r="F77" s="167"/>
      <c r="G77" s="159"/>
      <c r="H77" s="159"/>
      <c r="I77" s="159">
        <f>ROUND((SUM(I51:I76))/1,2)</f>
        <v>0</v>
      </c>
      <c r="J77" s="156"/>
      <c r="K77" s="156"/>
      <c r="L77" s="156">
        <f>ROUND((SUM(L51:L76))/1,2)</f>
        <v>0</v>
      </c>
      <c r="M77" s="156">
        <f>ROUND((SUM(M51:M76))/1,2)</f>
        <v>0</v>
      </c>
      <c r="N77" s="156"/>
      <c r="O77" s="156"/>
      <c r="P77" s="174">
        <f>ROUND((SUM(P51:P76))/1,2)</f>
        <v>0.05</v>
      </c>
      <c r="S77" s="167">
        <f>ROUND((SUM(S51:S76))/1,2)</f>
        <v>0</v>
      </c>
    </row>
    <row r="78" spans="1:26" x14ac:dyDescent="0.25">
      <c r="A78" s="1"/>
      <c r="B78" s="1"/>
      <c r="C78" s="1"/>
      <c r="D78" s="1"/>
      <c r="E78" s="1"/>
      <c r="F78" s="163"/>
      <c r="G78" s="149"/>
      <c r="H78" s="149"/>
      <c r="I78" s="149"/>
      <c r="J78" s="1"/>
      <c r="K78" s="1"/>
      <c r="L78" s="1"/>
      <c r="M78" s="1"/>
      <c r="N78" s="1"/>
      <c r="O78" s="1"/>
      <c r="P78" s="1"/>
      <c r="S78" s="1"/>
    </row>
    <row r="79" spans="1:26" x14ac:dyDescent="0.25">
      <c r="A79" s="156"/>
      <c r="B79" s="156"/>
      <c r="C79" s="156"/>
      <c r="D79" s="2" t="s">
        <v>77</v>
      </c>
      <c r="E79" s="156"/>
      <c r="F79" s="167"/>
      <c r="G79" s="159"/>
      <c r="H79" s="159">
        <f>ROUND((SUM(M9:M78))/2,2)</f>
        <v>0</v>
      </c>
      <c r="I79" s="159">
        <f>ROUND((SUM(I9:I78))/2,2)</f>
        <v>0</v>
      </c>
      <c r="J79" s="156"/>
      <c r="K79" s="156"/>
      <c r="L79" s="156">
        <f>ROUND((SUM(L9:L78))/2,2)</f>
        <v>0</v>
      </c>
      <c r="M79" s="156">
        <f>ROUND((SUM(M9:M78))/2,2)</f>
        <v>0</v>
      </c>
      <c r="N79" s="156"/>
      <c r="O79" s="156"/>
      <c r="P79" s="174">
        <f>ROUND((SUM(P9:P78))/2,2)</f>
        <v>0.76</v>
      </c>
      <c r="S79" s="174">
        <f>ROUND((SUM(S9:S78))/2,2)</f>
        <v>0</v>
      </c>
    </row>
    <row r="80" spans="1:26" x14ac:dyDescent="0.25">
      <c r="A80" s="176"/>
      <c r="B80" s="176"/>
      <c r="C80" s="176"/>
      <c r="D80" s="176" t="s">
        <v>90</v>
      </c>
      <c r="E80" s="176"/>
      <c r="F80" s="177"/>
      <c r="G80" s="178"/>
      <c r="H80" s="178">
        <f>ROUND((SUM(M9:M79))/3,2)</f>
        <v>0</v>
      </c>
      <c r="I80" s="178">
        <f>ROUND((SUM(I9:I79))/3,2)</f>
        <v>0</v>
      </c>
      <c r="J80" s="176"/>
      <c r="K80" s="176">
        <f>ROUND((SUM(K9:K79))/3,2)</f>
        <v>0</v>
      </c>
      <c r="L80" s="176">
        <f>ROUND((SUM(L9:L79))/3,2)</f>
        <v>0</v>
      </c>
      <c r="M80" s="176">
        <f>ROUND((SUM(M9:M79))/3,2)</f>
        <v>0</v>
      </c>
      <c r="N80" s="176"/>
      <c r="O80" s="176"/>
      <c r="P80" s="177">
        <f>ROUND((SUM(P9:P79))/3,2)</f>
        <v>0.76</v>
      </c>
      <c r="S80" s="177">
        <f>ROUND((SUM(S9:S79))/3,2)</f>
        <v>0</v>
      </c>
      <c r="Z80">
        <f>(SUM(Z9:Z79))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Prístavba kuchyne ku kultúrnemu domu - Čičava / SO 01 - Hlavný objekt - ZTI</oddHeader>
    <oddFooter>&amp;RStrana &amp;P z &amp;N    &amp;L&amp;7Spracované systémom Systematic®pyramida.wsn, tel.: 051 77 10 585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17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18</v>
      </c>
      <c r="H2" s="16"/>
      <c r="I2" s="27"/>
      <c r="J2" s="31"/>
    </row>
    <row r="3" spans="1:23" ht="18" customHeight="1" x14ac:dyDescent="0.25">
      <c r="A3" s="11"/>
      <c r="B3" s="40" t="s">
        <v>643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20</v>
      </c>
      <c r="J4" s="32"/>
    </row>
    <row r="5" spans="1:23" ht="18" customHeight="1" thickBot="1" x14ac:dyDescent="0.3">
      <c r="A5" s="11"/>
      <c r="B5" s="45" t="s">
        <v>21</v>
      </c>
      <c r="C5" s="20"/>
      <c r="D5" s="17"/>
      <c r="E5" s="17"/>
      <c r="F5" s="46" t="s">
        <v>22</v>
      </c>
      <c r="G5" s="17"/>
      <c r="H5" s="17"/>
      <c r="I5" s="44" t="s">
        <v>23</v>
      </c>
      <c r="J5" s="47" t="s">
        <v>24</v>
      </c>
    </row>
    <row r="6" spans="1:23" ht="18" customHeight="1" thickTop="1" x14ac:dyDescent="0.25">
      <c r="A6" s="11"/>
      <c r="B6" s="56" t="s">
        <v>25</v>
      </c>
      <c r="C6" s="52"/>
      <c r="D6" s="53"/>
      <c r="E6" s="53"/>
      <c r="F6" s="53"/>
      <c r="G6" s="57" t="s">
        <v>26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27</v>
      </c>
      <c r="H7" s="18"/>
      <c r="I7" s="29"/>
      <c r="J7" s="50"/>
    </row>
    <row r="8" spans="1:23" ht="18" customHeight="1" x14ac:dyDescent="0.25">
      <c r="A8" s="11"/>
      <c r="B8" s="45" t="s">
        <v>28</v>
      </c>
      <c r="C8" s="20"/>
      <c r="D8" s="17"/>
      <c r="E8" s="17"/>
      <c r="F8" s="17"/>
      <c r="G8" s="46" t="s">
        <v>26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27</v>
      </c>
      <c r="H9" s="17"/>
      <c r="I9" s="28"/>
      <c r="J9" s="32"/>
    </row>
    <row r="10" spans="1:23" ht="18" customHeight="1" x14ac:dyDescent="0.25">
      <c r="A10" s="11"/>
      <c r="B10" s="45" t="s">
        <v>29</v>
      </c>
      <c r="C10" s="20"/>
      <c r="D10" s="17"/>
      <c r="E10" s="17"/>
      <c r="F10" s="17"/>
      <c r="G10" s="46" t="s">
        <v>26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27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30</v>
      </c>
      <c r="C15" s="92" t="s">
        <v>6</v>
      </c>
      <c r="D15" s="92" t="s">
        <v>57</v>
      </c>
      <c r="E15" s="93" t="s">
        <v>58</v>
      </c>
      <c r="F15" s="105" t="s">
        <v>59</v>
      </c>
      <c r="G15" s="59" t="s">
        <v>35</v>
      </c>
      <c r="H15" s="62" t="s">
        <v>36</v>
      </c>
      <c r="I15" s="27"/>
      <c r="J15" s="55"/>
    </row>
    <row r="16" spans="1:23" ht="18" customHeight="1" x14ac:dyDescent="0.25">
      <c r="A16" s="11"/>
      <c r="B16" s="94">
        <v>1</v>
      </c>
      <c r="C16" s="95" t="s">
        <v>31</v>
      </c>
      <c r="D16" s="96"/>
      <c r="E16" s="97"/>
      <c r="F16" s="106"/>
      <c r="G16" s="60">
        <v>6</v>
      </c>
      <c r="H16" s="115" t="s">
        <v>37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32</v>
      </c>
      <c r="D17" s="78"/>
      <c r="E17" s="76"/>
      <c r="F17" s="81"/>
      <c r="G17" s="61">
        <v>7</v>
      </c>
      <c r="H17" s="116" t="s">
        <v>38</v>
      </c>
      <c r="I17" s="129"/>
      <c r="J17" s="127">
        <f>'SO 12921'!Z74</f>
        <v>0</v>
      </c>
    </row>
    <row r="18" spans="1:26" ht="18" customHeight="1" x14ac:dyDescent="0.25">
      <c r="A18" s="11"/>
      <c r="B18" s="68">
        <v>3</v>
      </c>
      <c r="C18" s="72" t="s">
        <v>33</v>
      </c>
      <c r="D18" s="79">
        <f>'Rekap 12921'!B12</f>
        <v>0</v>
      </c>
      <c r="E18" s="77">
        <f>'Rekap 12921'!C12</f>
        <v>0</v>
      </c>
      <c r="F18" s="82">
        <f>'Rekap 12921'!D12</f>
        <v>0</v>
      </c>
      <c r="G18" s="61">
        <v>8</v>
      </c>
      <c r="H18" s="116" t="s">
        <v>39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34</v>
      </c>
      <c r="D20" s="80"/>
      <c r="E20" s="100"/>
      <c r="F20" s="107">
        <f>SUM(F16:F19)</f>
        <v>0</v>
      </c>
      <c r="G20" s="61">
        <v>10</v>
      </c>
      <c r="H20" s="116" t="s">
        <v>34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47</v>
      </c>
      <c r="C21" s="69" t="s">
        <v>7</v>
      </c>
      <c r="D21" s="75"/>
      <c r="E21" s="19"/>
      <c r="F21" s="98"/>
      <c r="G21" s="65" t="s">
        <v>53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48</v>
      </c>
      <c r="D22" s="87"/>
      <c r="E22" s="89" t="s">
        <v>51</v>
      </c>
      <c r="F22" s="81">
        <f>((F16*U22*0)+(F17*V22*0)+(F18*W22*0))/100</f>
        <v>0</v>
      </c>
      <c r="G22" s="60">
        <v>16</v>
      </c>
      <c r="H22" s="115" t="s">
        <v>54</v>
      </c>
      <c r="I22" s="130" t="s">
        <v>51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49</v>
      </c>
      <c r="D23" s="66"/>
      <c r="E23" s="89" t="s">
        <v>52</v>
      </c>
      <c r="F23" s="82">
        <f>((F16*U23*0)+(F17*V23*0)+(F18*W23*0))/100</f>
        <v>0</v>
      </c>
      <c r="G23" s="61">
        <v>17</v>
      </c>
      <c r="H23" s="116" t="s">
        <v>55</v>
      </c>
      <c r="I23" s="130" t="s">
        <v>51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50</v>
      </c>
      <c r="D24" s="66"/>
      <c r="E24" s="89" t="s">
        <v>51</v>
      </c>
      <c r="F24" s="82">
        <f>((F16*U24*0)+(F17*V24*0)+(F18*W24*0))/100</f>
        <v>0</v>
      </c>
      <c r="G24" s="61">
        <v>18</v>
      </c>
      <c r="H24" s="116" t="s">
        <v>56</v>
      </c>
      <c r="I24" s="130" t="s">
        <v>52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34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62</v>
      </c>
      <c r="D27" s="136"/>
      <c r="E27" s="102"/>
      <c r="F27" s="30"/>
      <c r="G27" s="109" t="s">
        <v>40</v>
      </c>
      <c r="H27" s="104" t="s">
        <v>41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42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43</v>
      </c>
      <c r="I29" s="123">
        <f>J28-SUM('SO 12921'!K9:'SO 12921'!K73)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44</v>
      </c>
      <c r="I30" s="89">
        <f>SUM('SO 12921'!K9:'SO 12921'!K73)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45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46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60</v>
      </c>
      <c r="E33" s="15"/>
      <c r="F33" s="103"/>
      <c r="G33" s="111">
        <v>26</v>
      </c>
      <c r="H33" s="142" t="s">
        <v>61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25</v>
      </c>
      <c r="B1" s="144"/>
      <c r="C1" s="144"/>
      <c r="D1" s="145" t="s">
        <v>22</v>
      </c>
      <c r="E1" s="144"/>
      <c r="F1" s="144"/>
      <c r="W1">
        <v>30.126000000000001</v>
      </c>
    </row>
    <row r="2" spans="1:26" x14ac:dyDescent="0.25">
      <c r="A2" s="145" t="s">
        <v>29</v>
      </c>
      <c r="B2" s="144"/>
      <c r="C2" s="144"/>
      <c r="D2" s="145" t="s">
        <v>20</v>
      </c>
      <c r="E2" s="144"/>
      <c r="F2" s="144"/>
    </row>
    <row r="3" spans="1:26" x14ac:dyDescent="0.25">
      <c r="A3" s="145" t="s">
        <v>28</v>
      </c>
      <c r="B3" s="144"/>
      <c r="C3" s="144"/>
      <c r="D3" s="145" t="s">
        <v>66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643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67</v>
      </c>
      <c r="B8" s="144"/>
      <c r="C8" s="144"/>
      <c r="D8" s="144"/>
      <c r="E8" s="144"/>
      <c r="F8" s="144"/>
    </row>
    <row r="9" spans="1:26" x14ac:dyDescent="0.25">
      <c r="A9" s="147" t="s">
        <v>63</v>
      </c>
      <c r="B9" s="147" t="s">
        <v>57</v>
      </c>
      <c r="C9" s="147" t="s">
        <v>58</v>
      </c>
      <c r="D9" s="147" t="s">
        <v>34</v>
      </c>
      <c r="E9" s="147" t="s">
        <v>64</v>
      </c>
      <c r="F9" s="147" t="s">
        <v>65</v>
      </c>
    </row>
    <row r="10" spans="1:26" x14ac:dyDescent="0.25">
      <c r="A10" s="154" t="s">
        <v>644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645</v>
      </c>
      <c r="B11" s="157">
        <f>'SO 12921'!L71</f>
        <v>0</v>
      </c>
      <c r="C11" s="157">
        <f>'SO 12921'!M71</f>
        <v>0</v>
      </c>
      <c r="D11" s="157">
        <f>'SO 12921'!I71</f>
        <v>0</v>
      </c>
      <c r="E11" s="158">
        <f>'SO 12921'!P71</f>
        <v>0</v>
      </c>
      <c r="F11" s="158">
        <f>'SO 12921'!S71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2" t="s">
        <v>644</v>
      </c>
      <c r="B12" s="159">
        <f>'SO 12921'!L73</f>
        <v>0</v>
      </c>
      <c r="C12" s="159">
        <f>'SO 12921'!M73</f>
        <v>0</v>
      </c>
      <c r="D12" s="159">
        <f>'SO 12921'!I73</f>
        <v>0</v>
      </c>
      <c r="E12" s="160">
        <f>'SO 12921'!P73</f>
        <v>0</v>
      </c>
      <c r="F12" s="160">
        <f>'SO 12921'!S73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"/>
      <c r="B13" s="149"/>
      <c r="C13" s="149"/>
      <c r="D13" s="149"/>
      <c r="E13" s="148"/>
      <c r="F13" s="148"/>
    </row>
    <row r="14" spans="1:26" x14ac:dyDescent="0.25">
      <c r="A14" s="2" t="s">
        <v>90</v>
      </c>
      <c r="B14" s="159">
        <f>'SO 12921'!L74</f>
        <v>0</v>
      </c>
      <c r="C14" s="159">
        <f>'SO 12921'!M74</f>
        <v>0</v>
      </c>
      <c r="D14" s="159">
        <f>'SO 12921'!I74</f>
        <v>0</v>
      </c>
      <c r="E14" s="160">
        <f>'SO 12921'!P74</f>
        <v>0</v>
      </c>
      <c r="F14" s="160">
        <f>'SO 12921'!S74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"/>
      <c r="B15" s="149"/>
      <c r="C15" s="149"/>
      <c r="D15" s="149"/>
      <c r="E15" s="148"/>
      <c r="F15" s="148"/>
    </row>
    <row r="16" spans="1:26" x14ac:dyDescent="0.25">
      <c r="A16" s="1"/>
      <c r="B16" s="149"/>
      <c r="C16" s="149"/>
      <c r="D16" s="149"/>
      <c r="E16" s="148"/>
      <c r="F16" s="148"/>
    </row>
    <row r="17" spans="1:6" x14ac:dyDescent="0.25">
      <c r="A17" s="1"/>
      <c r="B17" s="149"/>
      <c r="C17" s="149"/>
      <c r="D17" s="149"/>
      <c r="E17" s="148"/>
      <c r="F17" s="148"/>
    </row>
    <row r="18" spans="1:6" x14ac:dyDescent="0.25">
      <c r="A18" s="1"/>
      <c r="B18" s="149"/>
      <c r="C18" s="149"/>
      <c r="D18" s="149"/>
      <c r="E18" s="148"/>
      <c r="F18" s="148"/>
    </row>
    <row r="19" spans="1:6" x14ac:dyDescent="0.25">
      <c r="A19" s="1"/>
      <c r="B19" s="149"/>
      <c r="C19" s="149"/>
      <c r="D19" s="149"/>
      <c r="E19" s="148"/>
      <c r="F19" s="148"/>
    </row>
    <row r="20" spans="1:6" x14ac:dyDescent="0.25">
      <c r="A20" s="1"/>
      <c r="B20" s="149"/>
      <c r="C20" s="149"/>
      <c r="D20" s="149"/>
      <c r="E20" s="148"/>
      <c r="F20" s="148"/>
    </row>
    <row r="21" spans="1:6" x14ac:dyDescent="0.25">
      <c r="A21" s="1"/>
      <c r="B21" s="149"/>
      <c r="C21" s="149"/>
      <c r="D21" s="149"/>
      <c r="E21" s="148"/>
      <c r="F21" s="148"/>
    </row>
    <row r="22" spans="1:6" x14ac:dyDescent="0.25">
      <c r="A22" s="1"/>
      <c r="B22" s="149"/>
      <c r="C22" s="149"/>
      <c r="D22" s="149"/>
      <c r="E22" s="148"/>
      <c r="F22" s="148"/>
    </row>
    <row r="23" spans="1:6" x14ac:dyDescent="0.25">
      <c r="A23" s="1"/>
      <c r="B23" s="149"/>
      <c r="C23" s="149"/>
      <c r="D23" s="149"/>
      <c r="E23" s="148"/>
      <c r="F23" s="148"/>
    </row>
    <row r="24" spans="1:6" x14ac:dyDescent="0.25">
      <c r="A24" s="1"/>
      <c r="B24" s="149"/>
      <c r="C24" s="149"/>
      <c r="D24" s="149"/>
      <c r="E24" s="148"/>
      <c r="F24" s="148"/>
    </row>
    <row r="25" spans="1:6" x14ac:dyDescent="0.25">
      <c r="A25" s="1"/>
      <c r="B25" s="149"/>
      <c r="C25" s="149"/>
      <c r="D25" s="149"/>
      <c r="E25" s="148"/>
      <c r="F25" s="148"/>
    </row>
    <row r="26" spans="1:6" x14ac:dyDescent="0.25">
      <c r="A26" s="1"/>
      <c r="B26" s="149"/>
      <c r="C26" s="149"/>
      <c r="D26" s="149"/>
      <c r="E26" s="148"/>
      <c r="F26" s="148"/>
    </row>
    <row r="27" spans="1:6" x14ac:dyDescent="0.25">
      <c r="A27" s="1"/>
      <c r="B27" s="149"/>
      <c r="C27" s="149"/>
      <c r="D27" s="149"/>
      <c r="E27" s="148"/>
      <c r="F27" s="148"/>
    </row>
    <row r="28" spans="1:6" x14ac:dyDescent="0.25">
      <c r="A28" s="1"/>
      <c r="B28" s="149"/>
      <c r="C28" s="149"/>
      <c r="D28" s="149"/>
      <c r="E28" s="148"/>
      <c r="F28" s="148"/>
    </row>
    <row r="29" spans="1:6" x14ac:dyDescent="0.25">
      <c r="A29" s="1"/>
      <c r="B29" s="149"/>
      <c r="C29" s="149"/>
      <c r="D29" s="149"/>
      <c r="E29" s="148"/>
      <c r="F29" s="148"/>
    </row>
    <row r="30" spans="1:6" x14ac:dyDescent="0.25">
      <c r="A30" s="1"/>
      <c r="B30" s="149"/>
      <c r="C30" s="149"/>
      <c r="D30" s="149"/>
      <c r="E30" s="148"/>
      <c r="F30" s="148"/>
    </row>
    <row r="31" spans="1:6" x14ac:dyDescent="0.25">
      <c r="A31" s="1"/>
      <c r="B31" s="149"/>
      <c r="C31" s="149"/>
      <c r="D31" s="149"/>
      <c r="E31" s="148"/>
      <c r="F31" s="148"/>
    </row>
    <row r="32" spans="1: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49"/>
      <c r="C46" s="149"/>
      <c r="D46" s="149"/>
      <c r="E46" s="148"/>
      <c r="F46" s="148"/>
    </row>
    <row r="47" spans="1:6" x14ac:dyDescent="0.25">
      <c r="A47" s="1"/>
      <c r="B47" s="149"/>
      <c r="C47" s="149"/>
      <c r="D47" s="149"/>
      <c r="E47" s="148"/>
      <c r="F47" s="148"/>
    </row>
    <row r="48" spans="1: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49"/>
      <c r="C69" s="149"/>
      <c r="D69" s="149"/>
      <c r="E69" s="148"/>
      <c r="F69" s="148"/>
    </row>
    <row r="70" spans="1:6" x14ac:dyDescent="0.25">
      <c r="A70" s="1"/>
      <c r="B70" s="149"/>
      <c r="C70" s="149"/>
      <c r="D70" s="149"/>
      <c r="E70" s="148"/>
      <c r="F70" s="148"/>
    </row>
    <row r="71" spans="1:6" x14ac:dyDescent="0.25">
      <c r="A71" s="1"/>
      <c r="B71" s="149"/>
      <c r="C71" s="149"/>
      <c r="D71" s="149"/>
      <c r="E71" s="148"/>
      <c r="F71" s="148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workbookViewId="0">
      <pane ySplit="8" topLeftCell="A9" activePane="bottomLeft" state="frozen"/>
      <selection pane="bottomLeft" activeCell="G71" sqref="G10:G71"/>
    </sheetView>
  </sheetViews>
  <sheetFormatPr defaultColWidth="0"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3"/>
      <c r="B1" s="5" t="s">
        <v>25</v>
      </c>
      <c r="C1" s="3"/>
      <c r="D1" s="3"/>
      <c r="E1" s="5" t="s">
        <v>22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29</v>
      </c>
      <c r="C2" s="3"/>
      <c r="D2" s="3"/>
      <c r="E2" s="5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28</v>
      </c>
      <c r="C3" s="3"/>
      <c r="D3" s="3"/>
      <c r="E3" s="5" t="s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643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91</v>
      </c>
      <c r="B8" s="164" t="s">
        <v>92</v>
      </c>
      <c r="C8" s="164" t="s">
        <v>93</v>
      </c>
      <c r="D8" s="164" t="s">
        <v>94</v>
      </c>
      <c r="E8" s="164" t="s">
        <v>95</v>
      </c>
      <c r="F8" s="164" t="s">
        <v>96</v>
      </c>
      <c r="G8" s="164" t="s">
        <v>97</v>
      </c>
      <c r="H8" s="164" t="s">
        <v>58</v>
      </c>
      <c r="I8" s="164" t="s">
        <v>98</v>
      </c>
      <c r="J8" s="164"/>
      <c r="K8" s="164"/>
      <c r="L8" s="164"/>
      <c r="M8" s="164"/>
      <c r="N8" s="164"/>
      <c r="O8" s="164"/>
      <c r="P8" s="164" t="s">
        <v>99</v>
      </c>
      <c r="Q8" s="161"/>
      <c r="R8" s="161"/>
      <c r="S8" s="164" t="s">
        <v>100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644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645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646</v>
      </c>
      <c r="C11" s="172" t="s">
        <v>647</v>
      </c>
      <c r="D11" s="168" t="s">
        <v>648</v>
      </c>
      <c r="E11" s="168" t="s">
        <v>143</v>
      </c>
      <c r="F11" s="169">
        <v>30</v>
      </c>
      <c r="G11" s="170"/>
      <c r="H11" s="170"/>
      <c r="I11" s="170">
        <f t="shared" ref="I11:I42" si="0">ROUND(F11*(G11+H11),2)</f>
        <v>0</v>
      </c>
      <c r="J11" s="168">
        <f t="shared" ref="J11:J42" si="1">ROUND(F11*(N11),2)</f>
        <v>32.4</v>
      </c>
      <c r="K11" s="1">
        <f t="shared" ref="K11:K42" si="2">ROUND(F11*(O11),2)</f>
        <v>0</v>
      </c>
      <c r="L11" s="1">
        <f t="shared" ref="L11:L52" si="3">ROUND(F11*(G11),2)</f>
        <v>0</v>
      </c>
      <c r="M11" s="1"/>
      <c r="N11" s="1">
        <v>1.08</v>
      </c>
      <c r="O11" s="1"/>
      <c r="P11" s="167"/>
      <c r="Q11" s="173"/>
      <c r="R11" s="173"/>
      <c r="S11" s="167"/>
      <c r="Z11">
        <v>0</v>
      </c>
    </row>
    <row r="12" spans="1:26" ht="24.95" customHeight="1" x14ac:dyDescent="0.25">
      <c r="A12" s="171"/>
      <c r="B12" s="168" t="s">
        <v>646</v>
      </c>
      <c r="C12" s="172" t="s">
        <v>649</v>
      </c>
      <c r="D12" s="168" t="s">
        <v>650</v>
      </c>
      <c r="E12" s="168" t="s">
        <v>143</v>
      </c>
      <c r="F12" s="169">
        <v>15</v>
      </c>
      <c r="G12" s="170"/>
      <c r="H12" s="170"/>
      <c r="I12" s="170">
        <f t="shared" si="0"/>
        <v>0</v>
      </c>
      <c r="J12" s="168">
        <f t="shared" si="1"/>
        <v>69.3</v>
      </c>
      <c r="K12" s="1">
        <f t="shared" si="2"/>
        <v>0</v>
      </c>
      <c r="L12" s="1">
        <f t="shared" si="3"/>
        <v>0</v>
      </c>
      <c r="M12" s="1"/>
      <c r="N12" s="1">
        <v>4.62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/>
      <c r="B13" s="168" t="s">
        <v>646</v>
      </c>
      <c r="C13" s="172" t="s">
        <v>651</v>
      </c>
      <c r="D13" s="168" t="s">
        <v>652</v>
      </c>
      <c r="E13" s="168" t="s">
        <v>143</v>
      </c>
      <c r="F13" s="169">
        <v>66</v>
      </c>
      <c r="G13" s="170"/>
      <c r="H13" s="170"/>
      <c r="I13" s="170">
        <f t="shared" si="0"/>
        <v>0</v>
      </c>
      <c r="J13" s="168">
        <f t="shared" si="1"/>
        <v>44.88</v>
      </c>
      <c r="K13" s="1">
        <f t="shared" si="2"/>
        <v>0</v>
      </c>
      <c r="L13" s="1">
        <f t="shared" si="3"/>
        <v>0</v>
      </c>
      <c r="M13" s="1"/>
      <c r="N13" s="1">
        <v>0.68</v>
      </c>
      <c r="O13" s="1"/>
      <c r="P13" s="167"/>
      <c r="Q13" s="173"/>
      <c r="R13" s="173"/>
      <c r="S13" s="167"/>
      <c r="Z13">
        <v>0</v>
      </c>
    </row>
    <row r="14" spans="1:26" ht="24.95" customHeight="1" x14ac:dyDescent="0.25">
      <c r="A14" s="171"/>
      <c r="B14" s="168" t="s">
        <v>646</v>
      </c>
      <c r="C14" s="172" t="s">
        <v>653</v>
      </c>
      <c r="D14" s="168" t="s">
        <v>654</v>
      </c>
      <c r="E14" s="168" t="s">
        <v>143</v>
      </c>
      <c r="F14" s="169">
        <v>4</v>
      </c>
      <c r="G14" s="170"/>
      <c r="H14" s="170"/>
      <c r="I14" s="170">
        <f t="shared" si="0"/>
        <v>0</v>
      </c>
      <c r="J14" s="168">
        <f t="shared" si="1"/>
        <v>3.88</v>
      </c>
      <c r="K14" s="1">
        <f t="shared" si="2"/>
        <v>0</v>
      </c>
      <c r="L14" s="1">
        <f t="shared" si="3"/>
        <v>0</v>
      </c>
      <c r="M14" s="1"/>
      <c r="N14" s="1">
        <v>0.97</v>
      </c>
      <c r="O14" s="1"/>
      <c r="P14" s="167"/>
      <c r="Q14" s="173"/>
      <c r="R14" s="173"/>
      <c r="S14" s="167"/>
      <c r="Z14">
        <v>0</v>
      </c>
    </row>
    <row r="15" spans="1:26" ht="24.95" customHeight="1" x14ac:dyDescent="0.25">
      <c r="A15" s="171"/>
      <c r="B15" s="168" t="s">
        <v>646</v>
      </c>
      <c r="C15" s="172" t="s">
        <v>655</v>
      </c>
      <c r="D15" s="168" t="s">
        <v>656</v>
      </c>
      <c r="E15" s="168" t="s">
        <v>143</v>
      </c>
      <c r="F15" s="169">
        <v>6</v>
      </c>
      <c r="G15" s="170"/>
      <c r="H15" s="170"/>
      <c r="I15" s="170">
        <f t="shared" si="0"/>
        <v>0</v>
      </c>
      <c r="J15" s="168">
        <f t="shared" si="1"/>
        <v>10.5</v>
      </c>
      <c r="K15" s="1">
        <f t="shared" si="2"/>
        <v>0</v>
      </c>
      <c r="L15" s="1">
        <f t="shared" si="3"/>
        <v>0</v>
      </c>
      <c r="M15" s="1"/>
      <c r="N15" s="1">
        <v>1.75</v>
      </c>
      <c r="O15" s="1"/>
      <c r="P15" s="167"/>
      <c r="Q15" s="173"/>
      <c r="R15" s="173"/>
      <c r="S15" s="167"/>
      <c r="Z15">
        <v>0</v>
      </c>
    </row>
    <row r="16" spans="1:26" ht="24.95" customHeight="1" x14ac:dyDescent="0.25">
      <c r="A16" s="171"/>
      <c r="B16" s="168" t="s">
        <v>646</v>
      </c>
      <c r="C16" s="172" t="s">
        <v>657</v>
      </c>
      <c r="D16" s="168" t="s">
        <v>658</v>
      </c>
      <c r="E16" s="168" t="s">
        <v>143</v>
      </c>
      <c r="F16" s="169">
        <v>1</v>
      </c>
      <c r="G16" s="170"/>
      <c r="H16" s="170"/>
      <c r="I16" s="170">
        <f t="shared" si="0"/>
        <v>0</v>
      </c>
      <c r="J16" s="168">
        <f t="shared" si="1"/>
        <v>2</v>
      </c>
      <c r="K16" s="1">
        <f t="shared" si="2"/>
        <v>0</v>
      </c>
      <c r="L16" s="1">
        <f t="shared" si="3"/>
        <v>0</v>
      </c>
      <c r="M16" s="1"/>
      <c r="N16" s="1">
        <v>2</v>
      </c>
      <c r="O16" s="1"/>
      <c r="P16" s="167"/>
      <c r="Q16" s="173"/>
      <c r="R16" s="173"/>
      <c r="S16" s="167"/>
      <c r="Z16">
        <v>0</v>
      </c>
    </row>
    <row r="17" spans="1:26" ht="24.95" customHeight="1" x14ac:dyDescent="0.25">
      <c r="A17" s="171"/>
      <c r="B17" s="168" t="s">
        <v>646</v>
      </c>
      <c r="C17" s="172" t="s">
        <v>659</v>
      </c>
      <c r="D17" s="168" t="s">
        <v>660</v>
      </c>
      <c r="E17" s="168" t="s">
        <v>143</v>
      </c>
      <c r="F17" s="169">
        <v>2</v>
      </c>
      <c r="G17" s="170"/>
      <c r="H17" s="170"/>
      <c r="I17" s="170">
        <f t="shared" si="0"/>
        <v>0</v>
      </c>
      <c r="J17" s="168">
        <f t="shared" si="1"/>
        <v>7.98</v>
      </c>
      <c r="K17" s="1">
        <f t="shared" si="2"/>
        <v>0</v>
      </c>
      <c r="L17" s="1">
        <f t="shared" si="3"/>
        <v>0</v>
      </c>
      <c r="M17" s="1"/>
      <c r="N17" s="1">
        <v>3.99</v>
      </c>
      <c r="O17" s="1"/>
      <c r="P17" s="167"/>
      <c r="Q17" s="173"/>
      <c r="R17" s="173"/>
      <c r="S17" s="167"/>
      <c r="Z17">
        <v>0</v>
      </c>
    </row>
    <row r="18" spans="1:26" ht="24.95" customHeight="1" x14ac:dyDescent="0.25">
      <c r="A18" s="171"/>
      <c r="B18" s="168" t="s">
        <v>646</v>
      </c>
      <c r="C18" s="172" t="s">
        <v>661</v>
      </c>
      <c r="D18" s="168" t="s">
        <v>662</v>
      </c>
      <c r="E18" s="168" t="s">
        <v>143</v>
      </c>
      <c r="F18" s="169">
        <v>3</v>
      </c>
      <c r="G18" s="170"/>
      <c r="H18" s="170"/>
      <c r="I18" s="170">
        <f t="shared" si="0"/>
        <v>0</v>
      </c>
      <c r="J18" s="168">
        <f t="shared" si="1"/>
        <v>23.97</v>
      </c>
      <c r="K18" s="1">
        <f t="shared" si="2"/>
        <v>0</v>
      </c>
      <c r="L18" s="1">
        <f t="shared" si="3"/>
        <v>0</v>
      </c>
      <c r="M18" s="1"/>
      <c r="N18" s="1">
        <v>7.99</v>
      </c>
      <c r="O18" s="1"/>
      <c r="P18" s="167"/>
      <c r="Q18" s="173"/>
      <c r="R18" s="173"/>
      <c r="S18" s="167"/>
      <c r="Z18">
        <v>0</v>
      </c>
    </row>
    <row r="19" spans="1:26" ht="24.95" customHeight="1" x14ac:dyDescent="0.25">
      <c r="A19" s="171"/>
      <c r="B19" s="168" t="s">
        <v>646</v>
      </c>
      <c r="C19" s="172" t="s">
        <v>663</v>
      </c>
      <c r="D19" s="168" t="s">
        <v>664</v>
      </c>
      <c r="E19" s="168" t="s">
        <v>143</v>
      </c>
      <c r="F19" s="169">
        <v>9</v>
      </c>
      <c r="G19" s="170"/>
      <c r="H19" s="170"/>
      <c r="I19" s="170">
        <f t="shared" si="0"/>
        <v>0</v>
      </c>
      <c r="J19" s="168">
        <f t="shared" si="1"/>
        <v>34.83</v>
      </c>
      <c r="K19" s="1">
        <f t="shared" si="2"/>
        <v>0</v>
      </c>
      <c r="L19" s="1">
        <f t="shared" si="3"/>
        <v>0</v>
      </c>
      <c r="M19" s="1"/>
      <c r="N19" s="1">
        <v>3.87</v>
      </c>
      <c r="O19" s="1"/>
      <c r="P19" s="167"/>
      <c r="Q19" s="173"/>
      <c r="R19" s="173"/>
      <c r="S19" s="167"/>
      <c r="Z19">
        <v>0</v>
      </c>
    </row>
    <row r="20" spans="1:26" ht="24.95" customHeight="1" x14ac:dyDescent="0.25">
      <c r="A20" s="171"/>
      <c r="B20" s="168" t="s">
        <v>646</v>
      </c>
      <c r="C20" s="172" t="s">
        <v>665</v>
      </c>
      <c r="D20" s="168" t="s">
        <v>666</v>
      </c>
      <c r="E20" s="168" t="s">
        <v>143</v>
      </c>
      <c r="F20" s="169">
        <v>12</v>
      </c>
      <c r="G20" s="170"/>
      <c r="H20" s="170"/>
      <c r="I20" s="170">
        <f t="shared" si="0"/>
        <v>0</v>
      </c>
      <c r="J20" s="168">
        <f t="shared" si="1"/>
        <v>60.48</v>
      </c>
      <c r="K20" s="1">
        <f t="shared" si="2"/>
        <v>0</v>
      </c>
      <c r="L20" s="1">
        <f t="shared" si="3"/>
        <v>0</v>
      </c>
      <c r="M20" s="1"/>
      <c r="N20" s="1">
        <v>5.04</v>
      </c>
      <c r="O20" s="1"/>
      <c r="P20" s="167"/>
      <c r="Q20" s="173"/>
      <c r="R20" s="173"/>
      <c r="S20" s="167"/>
      <c r="Z20">
        <v>0</v>
      </c>
    </row>
    <row r="21" spans="1:26" ht="24.95" customHeight="1" x14ac:dyDescent="0.25">
      <c r="A21" s="171"/>
      <c r="B21" s="168" t="s">
        <v>646</v>
      </c>
      <c r="C21" s="172" t="s">
        <v>667</v>
      </c>
      <c r="D21" s="168" t="s">
        <v>668</v>
      </c>
      <c r="E21" s="168" t="s">
        <v>143</v>
      </c>
      <c r="F21" s="169">
        <v>1</v>
      </c>
      <c r="G21" s="170"/>
      <c r="H21" s="170"/>
      <c r="I21" s="170">
        <f t="shared" si="0"/>
        <v>0</v>
      </c>
      <c r="J21" s="168">
        <f t="shared" si="1"/>
        <v>6.26</v>
      </c>
      <c r="K21" s="1">
        <f t="shared" si="2"/>
        <v>0</v>
      </c>
      <c r="L21" s="1">
        <f t="shared" si="3"/>
        <v>0</v>
      </c>
      <c r="M21" s="1"/>
      <c r="N21" s="1">
        <v>6.26</v>
      </c>
      <c r="O21" s="1"/>
      <c r="P21" s="167"/>
      <c r="Q21" s="173"/>
      <c r="R21" s="173"/>
      <c r="S21" s="167"/>
      <c r="Z21">
        <v>0</v>
      </c>
    </row>
    <row r="22" spans="1:26" ht="24.95" customHeight="1" x14ac:dyDescent="0.25">
      <c r="A22" s="171"/>
      <c r="B22" s="168" t="s">
        <v>646</v>
      </c>
      <c r="C22" s="172" t="s">
        <v>669</v>
      </c>
      <c r="D22" s="168" t="s">
        <v>670</v>
      </c>
      <c r="E22" s="168" t="s">
        <v>143</v>
      </c>
      <c r="F22" s="169">
        <v>1</v>
      </c>
      <c r="G22" s="170"/>
      <c r="H22" s="170"/>
      <c r="I22" s="170">
        <f t="shared" si="0"/>
        <v>0</v>
      </c>
      <c r="J22" s="168">
        <f t="shared" si="1"/>
        <v>21.38</v>
      </c>
      <c r="K22" s="1">
        <f t="shared" si="2"/>
        <v>0</v>
      </c>
      <c r="L22" s="1">
        <f t="shared" si="3"/>
        <v>0</v>
      </c>
      <c r="M22" s="1"/>
      <c r="N22" s="1">
        <v>21.38</v>
      </c>
      <c r="O22" s="1"/>
      <c r="P22" s="167"/>
      <c r="Q22" s="173"/>
      <c r="R22" s="173"/>
      <c r="S22" s="167"/>
      <c r="Z22">
        <v>0</v>
      </c>
    </row>
    <row r="23" spans="1:26" ht="24.95" customHeight="1" x14ac:dyDescent="0.25">
      <c r="A23" s="171"/>
      <c r="B23" s="168" t="s">
        <v>646</v>
      </c>
      <c r="C23" s="172" t="s">
        <v>671</v>
      </c>
      <c r="D23" s="168" t="s">
        <v>672</v>
      </c>
      <c r="E23" s="168" t="s">
        <v>233</v>
      </c>
      <c r="F23" s="169">
        <v>70</v>
      </c>
      <c r="G23" s="170"/>
      <c r="H23" s="170"/>
      <c r="I23" s="170">
        <f t="shared" si="0"/>
        <v>0</v>
      </c>
      <c r="J23" s="168">
        <f t="shared" si="1"/>
        <v>54.6</v>
      </c>
      <c r="K23" s="1">
        <f t="shared" si="2"/>
        <v>0</v>
      </c>
      <c r="L23" s="1">
        <f t="shared" si="3"/>
        <v>0</v>
      </c>
      <c r="M23" s="1"/>
      <c r="N23" s="1">
        <v>0.78</v>
      </c>
      <c r="O23" s="1"/>
      <c r="P23" s="167"/>
      <c r="Q23" s="173"/>
      <c r="R23" s="173"/>
      <c r="S23" s="167"/>
      <c r="Z23">
        <v>0</v>
      </c>
    </row>
    <row r="24" spans="1:26" ht="24.95" customHeight="1" x14ac:dyDescent="0.25">
      <c r="A24" s="171"/>
      <c r="B24" s="168" t="s">
        <v>646</v>
      </c>
      <c r="C24" s="172" t="s">
        <v>673</v>
      </c>
      <c r="D24" s="168" t="s">
        <v>674</v>
      </c>
      <c r="E24" s="168" t="s">
        <v>233</v>
      </c>
      <c r="F24" s="169">
        <v>24</v>
      </c>
      <c r="G24" s="170"/>
      <c r="H24" s="170"/>
      <c r="I24" s="170">
        <f t="shared" si="0"/>
        <v>0</v>
      </c>
      <c r="J24" s="168">
        <f t="shared" si="1"/>
        <v>4.32</v>
      </c>
      <c r="K24" s="1">
        <f t="shared" si="2"/>
        <v>0</v>
      </c>
      <c r="L24" s="1">
        <f t="shared" si="3"/>
        <v>0</v>
      </c>
      <c r="M24" s="1"/>
      <c r="N24" s="1">
        <v>0.18</v>
      </c>
      <c r="O24" s="1"/>
      <c r="P24" s="167"/>
      <c r="Q24" s="173"/>
      <c r="R24" s="173"/>
      <c r="S24" s="167"/>
      <c r="Z24">
        <v>0</v>
      </c>
    </row>
    <row r="25" spans="1:26" ht="24.95" customHeight="1" x14ac:dyDescent="0.25">
      <c r="A25" s="171"/>
      <c r="B25" s="168" t="s">
        <v>646</v>
      </c>
      <c r="C25" s="172" t="s">
        <v>675</v>
      </c>
      <c r="D25" s="168" t="s">
        <v>676</v>
      </c>
      <c r="E25" s="168" t="s">
        <v>233</v>
      </c>
      <c r="F25" s="169">
        <v>150</v>
      </c>
      <c r="G25" s="170"/>
      <c r="H25" s="170"/>
      <c r="I25" s="170">
        <f t="shared" si="0"/>
        <v>0</v>
      </c>
      <c r="J25" s="168">
        <f t="shared" si="1"/>
        <v>30</v>
      </c>
      <c r="K25" s="1">
        <f t="shared" si="2"/>
        <v>0</v>
      </c>
      <c r="L25" s="1">
        <f t="shared" si="3"/>
        <v>0</v>
      </c>
      <c r="M25" s="1"/>
      <c r="N25" s="1">
        <v>0.2</v>
      </c>
      <c r="O25" s="1"/>
      <c r="P25" s="167"/>
      <c r="Q25" s="173"/>
      <c r="R25" s="173"/>
      <c r="S25" s="167"/>
      <c r="Z25">
        <v>0</v>
      </c>
    </row>
    <row r="26" spans="1:26" ht="24.95" customHeight="1" x14ac:dyDescent="0.25">
      <c r="A26" s="171"/>
      <c r="B26" s="168" t="s">
        <v>646</v>
      </c>
      <c r="C26" s="172" t="s">
        <v>677</v>
      </c>
      <c r="D26" s="168" t="s">
        <v>678</v>
      </c>
      <c r="E26" s="168" t="s">
        <v>233</v>
      </c>
      <c r="F26" s="169">
        <v>120</v>
      </c>
      <c r="G26" s="170"/>
      <c r="H26" s="170"/>
      <c r="I26" s="170">
        <f t="shared" si="0"/>
        <v>0</v>
      </c>
      <c r="J26" s="168">
        <f t="shared" si="1"/>
        <v>28.8</v>
      </c>
      <c r="K26" s="1">
        <f t="shared" si="2"/>
        <v>0</v>
      </c>
      <c r="L26" s="1">
        <f t="shared" si="3"/>
        <v>0</v>
      </c>
      <c r="M26" s="1"/>
      <c r="N26" s="1">
        <v>0.24</v>
      </c>
      <c r="O26" s="1"/>
      <c r="P26" s="167"/>
      <c r="Q26" s="173"/>
      <c r="R26" s="173"/>
      <c r="S26" s="167"/>
      <c r="Z26">
        <v>0</v>
      </c>
    </row>
    <row r="27" spans="1:26" ht="24.95" customHeight="1" x14ac:dyDescent="0.25">
      <c r="A27" s="171"/>
      <c r="B27" s="168" t="s">
        <v>646</v>
      </c>
      <c r="C27" s="172" t="s">
        <v>679</v>
      </c>
      <c r="D27" s="168" t="s">
        <v>680</v>
      </c>
      <c r="E27" s="168" t="s">
        <v>233</v>
      </c>
      <c r="F27" s="169">
        <v>20</v>
      </c>
      <c r="G27" s="170"/>
      <c r="H27" s="170"/>
      <c r="I27" s="170">
        <f t="shared" si="0"/>
        <v>0</v>
      </c>
      <c r="J27" s="168">
        <f t="shared" si="1"/>
        <v>9.1999999999999993</v>
      </c>
      <c r="K27" s="1">
        <f t="shared" si="2"/>
        <v>0</v>
      </c>
      <c r="L27" s="1">
        <f t="shared" si="3"/>
        <v>0</v>
      </c>
      <c r="M27" s="1"/>
      <c r="N27" s="1">
        <v>0.46</v>
      </c>
      <c r="O27" s="1"/>
      <c r="P27" s="167"/>
      <c r="Q27" s="173"/>
      <c r="R27" s="173"/>
      <c r="S27" s="167"/>
      <c r="Z27">
        <v>0</v>
      </c>
    </row>
    <row r="28" spans="1:26" ht="24.95" customHeight="1" x14ac:dyDescent="0.25">
      <c r="A28" s="171"/>
      <c r="B28" s="168" t="s">
        <v>518</v>
      </c>
      <c r="C28" s="172" t="s">
        <v>681</v>
      </c>
      <c r="D28" s="168" t="s">
        <v>682</v>
      </c>
      <c r="E28" s="168" t="s">
        <v>521</v>
      </c>
      <c r="F28" s="169">
        <v>6</v>
      </c>
      <c r="G28" s="170"/>
      <c r="H28" s="170"/>
      <c r="I28" s="170">
        <f t="shared" si="0"/>
        <v>0</v>
      </c>
      <c r="J28" s="168">
        <f t="shared" si="1"/>
        <v>69.12</v>
      </c>
      <c r="K28" s="1">
        <f t="shared" si="2"/>
        <v>0</v>
      </c>
      <c r="L28" s="1">
        <f t="shared" si="3"/>
        <v>0</v>
      </c>
      <c r="M28" s="1"/>
      <c r="N28" s="1">
        <v>11.52</v>
      </c>
      <c r="O28" s="1"/>
      <c r="P28" s="167"/>
      <c r="Q28" s="173"/>
      <c r="R28" s="173"/>
      <c r="S28" s="167"/>
      <c r="Z28">
        <v>0</v>
      </c>
    </row>
    <row r="29" spans="1:26" ht="35.1" customHeight="1" x14ac:dyDescent="0.25">
      <c r="A29" s="171"/>
      <c r="B29" s="168" t="s">
        <v>518</v>
      </c>
      <c r="C29" s="172" t="s">
        <v>683</v>
      </c>
      <c r="D29" s="168" t="s">
        <v>684</v>
      </c>
      <c r="E29" s="168" t="s">
        <v>521</v>
      </c>
      <c r="F29" s="169">
        <v>6</v>
      </c>
      <c r="G29" s="170"/>
      <c r="H29" s="170"/>
      <c r="I29" s="170">
        <f t="shared" si="0"/>
        <v>0</v>
      </c>
      <c r="J29" s="168">
        <f t="shared" si="1"/>
        <v>82.08</v>
      </c>
      <c r="K29" s="1">
        <f t="shared" si="2"/>
        <v>0</v>
      </c>
      <c r="L29" s="1">
        <f t="shared" si="3"/>
        <v>0</v>
      </c>
      <c r="M29" s="1"/>
      <c r="N29" s="1">
        <v>13.68</v>
      </c>
      <c r="O29" s="1"/>
      <c r="P29" s="167"/>
      <c r="Q29" s="173"/>
      <c r="R29" s="173"/>
      <c r="S29" s="167"/>
      <c r="Z29">
        <v>0</v>
      </c>
    </row>
    <row r="30" spans="1:26" ht="24.95" customHeight="1" x14ac:dyDescent="0.25">
      <c r="A30" s="171"/>
      <c r="B30" s="168" t="s">
        <v>518</v>
      </c>
      <c r="C30" s="172" t="s">
        <v>519</v>
      </c>
      <c r="D30" s="168" t="s">
        <v>685</v>
      </c>
      <c r="E30" s="168" t="s">
        <v>521</v>
      </c>
      <c r="F30" s="169">
        <v>4</v>
      </c>
      <c r="G30" s="170"/>
      <c r="H30" s="170"/>
      <c r="I30" s="170">
        <f t="shared" si="0"/>
        <v>0</v>
      </c>
      <c r="J30" s="168">
        <f t="shared" si="1"/>
        <v>63.36</v>
      </c>
      <c r="K30" s="1">
        <f t="shared" si="2"/>
        <v>0</v>
      </c>
      <c r="L30" s="1">
        <f t="shared" si="3"/>
        <v>0</v>
      </c>
      <c r="M30" s="1"/>
      <c r="N30" s="1">
        <v>15.84</v>
      </c>
      <c r="O30" s="1"/>
      <c r="P30" s="167"/>
      <c r="Q30" s="173"/>
      <c r="R30" s="173"/>
      <c r="S30" s="167"/>
      <c r="Z30">
        <v>0</v>
      </c>
    </row>
    <row r="31" spans="1:26" ht="35.1" customHeight="1" x14ac:dyDescent="0.25">
      <c r="A31" s="171"/>
      <c r="B31" s="168" t="s">
        <v>518</v>
      </c>
      <c r="C31" s="172" t="s">
        <v>686</v>
      </c>
      <c r="D31" s="168" t="s">
        <v>687</v>
      </c>
      <c r="E31" s="168" t="s">
        <v>521</v>
      </c>
      <c r="F31" s="169">
        <v>18</v>
      </c>
      <c r="G31" s="170"/>
      <c r="H31" s="170"/>
      <c r="I31" s="170">
        <f t="shared" si="0"/>
        <v>0</v>
      </c>
      <c r="J31" s="168">
        <f t="shared" si="1"/>
        <v>324.18</v>
      </c>
      <c r="K31" s="1">
        <f t="shared" si="2"/>
        <v>0</v>
      </c>
      <c r="L31" s="1">
        <f t="shared" si="3"/>
        <v>0</v>
      </c>
      <c r="M31" s="1"/>
      <c r="N31" s="1">
        <v>18.010000000000002</v>
      </c>
      <c r="O31" s="1"/>
      <c r="P31" s="167"/>
      <c r="Q31" s="173"/>
      <c r="R31" s="173"/>
      <c r="S31" s="167"/>
      <c r="Z31">
        <v>0</v>
      </c>
    </row>
    <row r="32" spans="1:26" ht="24.95" customHeight="1" x14ac:dyDescent="0.25">
      <c r="A32" s="171"/>
      <c r="B32" s="168" t="s">
        <v>154</v>
      </c>
      <c r="C32" s="172" t="s">
        <v>688</v>
      </c>
      <c r="D32" s="168" t="s">
        <v>689</v>
      </c>
      <c r="E32" s="168" t="s">
        <v>143</v>
      </c>
      <c r="F32" s="169">
        <v>2</v>
      </c>
      <c r="G32" s="170"/>
      <c r="H32" s="170"/>
      <c r="I32" s="170">
        <f t="shared" si="0"/>
        <v>0</v>
      </c>
      <c r="J32" s="168">
        <f t="shared" si="1"/>
        <v>7.54</v>
      </c>
      <c r="K32" s="1">
        <f t="shared" si="2"/>
        <v>0</v>
      </c>
      <c r="L32" s="1">
        <f t="shared" si="3"/>
        <v>0</v>
      </c>
      <c r="M32" s="1"/>
      <c r="N32" s="1">
        <v>3.77</v>
      </c>
      <c r="O32" s="1"/>
      <c r="P32" s="167"/>
      <c r="Q32" s="173"/>
      <c r="R32" s="173"/>
      <c r="S32" s="167"/>
      <c r="Z32">
        <v>0</v>
      </c>
    </row>
    <row r="33" spans="1:26" ht="24.95" customHeight="1" x14ac:dyDescent="0.25">
      <c r="A33" s="171"/>
      <c r="B33" s="168" t="s">
        <v>154</v>
      </c>
      <c r="C33" s="172" t="s">
        <v>690</v>
      </c>
      <c r="D33" s="168" t="s">
        <v>691</v>
      </c>
      <c r="E33" s="168" t="s">
        <v>143</v>
      </c>
      <c r="F33" s="169">
        <v>16</v>
      </c>
      <c r="G33" s="170"/>
      <c r="H33" s="170"/>
      <c r="I33" s="170">
        <f t="shared" si="0"/>
        <v>0</v>
      </c>
      <c r="J33" s="168">
        <f t="shared" si="1"/>
        <v>98.56</v>
      </c>
      <c r="K33" s="1">
        <f t="shared" si="2"/>
        <v>0</v>
      </c>
      <c r="L33" s="1">
        <f t="shared" si="3"/>
        <v>0</v>
      </c>
      <c r="M33" s="1"/>
      <c r="N33" s="1">
        <v>6.16</v>
      </c>
      <c r="O33" s="1"/>
      <c r="P33" s="167"/>
      <c r="Q33" s="173"/>
      <c r="R33" s="173"/>
      <c r="S33" s="167"/>
      <c r="Z33">
        <v>0</v>
      </c>
    </row>
    <row r="34" spans="1:26" ht="24.95" customHeight="1" x14ac:dyDescent="0.25">
      <c r="A34" s="171"/>
      <c r="B34" s="168" t="s">
        <v>154</v>
      </c>
      <c r="C34" s="172" t="s">
        <v>692</v>
      </c>
      <c r="D34" s="168" t="s">
        <v>693</v>
      </c>
      <c r="E34" s="168" t="s">
        <v>143</v>
      </c>
      <c r="F34" s="169">
        <v>1</v>
      </c>
      <c r="G34" s="170"/>
      <c r="H34" s="170"/>
      <c r="I34" s="170">
        <f t="shared" si="0"/>
        <v>0</v>
      </c>
      <c r="J34" s="168">
        <f t="shared" si="1"/>
        <v>6.92</v>
      </c>
      <c r="K34" s="1">
        <f t="shared" si="2"/>
        <v>0</v>
      </c>
      <c r="L34" s="1">
        <f t="shared" si="3"/>
        <v>0</v>
      </c>
      <c r="M34" s="1"/>
      <c r="N34" s="1">
        <v>6.92</v>
      </c>
      <c r="O34" s="1"/>
      <c r="P34" s="167"/>
      <c r="Q34" s="173"/>
      <c r="R34" s="173"/>
      <c r="S34" s="167"/>
      <c r="Z34">
        <v>0</v>
      </c>
    </row>
    <row r="35" spans="1:26" ht="24.95" customHeight="1" x14ac:dyDescent="0.25">
      <c r="A35" s="171"/>
      <c r="B35" s="168" t="s">
        <v>154</v>
      </c>
      <c r="C35" s="172" t="s">
        <v>694</v>
      </c>
      <c r="D35" s="168" t="s">
        <v>695</v>
      </c>
      <c r="E35" s="168" t="s">
        <v>143</v>
      </c>
      <c r="F35" s="169">
        <v>1</v>
      </c>
      <c r="G35" s="170"/>
      <c r="H35" s="170"/>
      <c r="I35" s="170">
        <f t="shared" si="0"/>
        <v>0</v>
      </c>
      <c r="J35" s="168">
        <f t="shared" si="1"/>
        <v>19.059999999999999</v>
      </c>
      <c r="K35" s="1">
        <f t="shared" si="2"/>
        <v>0</v>
      </c>
      <c r="L35" s="1">
        <f t="shared" si="3"/>
        <v>0</v>
      </c>
      <c r="M35" s="1"/>
      <c r="N35" s="1">
        <v>19.059999999999999</v>
      </c>
      <c r="O35" s="1"/>
      <c r="P35" s="167"/>
      <c r="Q35" s="173"/>
      <c r="R35" s="173"/>
      <c r="S35" s="167"/>
      <c r="Z35">
        <v>0</v>
      </c>
    </row>
    <row r="36" spans="1:26" ht="24.95" customHeight="1" x14ac:dyDescent="0.25">
      <c r="A36" s="171"/>
      <c r="B36" s="168" t="s">
        <v>154</v>
      </c>
      <c r="C36" s="172" t="s">
        <v>696</v>
      </c>
      <c r="D36" s="168" t="s">
        <v>697</v>
      </c>
      <c r="E36" s="168" t="s">
        <v>143</v>
      </c>
      <c r="F36" s="169">
        <v>20</v>
      </c>
      <c r="G36" s="170"/>
      <c r="H36" s="170"/>
      <c r="I36" s="170">
        <f t="shared" si="0"/>
        <v>0</v>
      </c>
      <c r="J36" s="168">
        <f t="shared" si="1"/>
        <v>83.2</v>
      </c>
      <c r="K36" s="1">
        <f t="shared" si="2"/>
        <v>0</v>
      </c>
      <c r="L36" s="1">
        <f t="shared" si="3"/>
        <v>0</v>
      </c>
      <c r="M36" s="1"/>
      <c r="N36" s="1">
        <v>4.16</v>
      </c>
      <c r="O36" s="1"/>
      <c r="P36" s="167"/>
      <c r="Q36" s="173"/>
      <c r="R36" s="173"/>
      <c r="S36" s="167"/>
      <c r="Z36">
        <v>0</v>
      </c>
    </row>
    <row r="37" spans="1:26" ht="24.95" customHeight="1" x14ac:dyDescent="0.25">
      <c r="A37" s="171"/>
      <c r="B37" s="168" t="s">
        <v>154</v>
      </c>
      <c r="C37" s="172" t="s">
        <v>698</v>
      </c>
      <c r="D37" s="168" t="s">
        <v>699</v>
      </c>
      <c r="E37" s="168" t="s">
        <v>233</v>
      </c>
      <c r="F37" s="169">
        <v>50</v>
      </c>
      <c r="G37" s="170"/>
      <c r="H37" s="170"/>
      <c r="I37" s="170">
        <f t="shared" si="0"/>
        <v>0</v>
      </c>
      <c r="J37" s="168">
        <f t="shared" si="1"/>
        <v>15</v>
      </c>
      <c r="K37" s="1">
        <f t="shared" si="2"/>
        <v>0</v>
      </c>
      <c r="L37" s="1">
        <f t="shared" si="3"/>
        <v>0</v>
      </c>
      <c r="M37" s="1"/>
      <c r="N37" s="1">
        <v>0.3</v>
      </c>
      <c r="O37" s="1"/>
      <c r="P37" s="167"/>
      <c r="Q37" s="173"/>
      <c r="R37" s="173"/>
      <c r="S37" s="167"/>
      <c r="Z37">
        <v>0</v>
      </c>
    </row>
    <row r="38" spans="1:26" ht="24.95" customHeight="1" x14ac:dyDescent="0.25">
      <c r="A38" s="171"/>
      <c r="B38" s="168" t="s">
        <v>154</v>
      </c>
      <c r="C38" s="172" t="s">
        <v>700</v>
      </c>
      <c r="D38" s="168" t="s">
        <v>701</v>
      </c>
      <c r="E38" s="168" t="s">
        <v>233</v>
      </c>
      <c r="F38" s="169">
        <v>24</v>
      </c>
      <c r="G38" s="170"/>
      <c r="H38" s="170"/>
      <c r="I38" s="170">
        <f t="shared" si="0"/>
        <v>0</v>
      </c>
      <c r="J38" s="168">
        <f t="shared" si="1"/>
        <v>8.16</v>
      </c>
      <c r="K38" s="1">
        <f t="shared" si="2"/>
        <v>0</v>
      </c>
      <c r="L38" s="1">
        <f t="shared" si="3"/>
        <v>0</v>
      </c>
      <c r="M38" s="1"/>
      <c r="N38" s="1">
        <v>0.34</v>
      </c>
      <c r="O38" s="1"/>
      <c r="P38" s="167"/>
      <c r="Q38" s="173"/>
      <c r="R38" s="173"/>
      <c r="S38" s="167"/>
      <c r="Z38">
        <v>0</v>
      </c>
    </row>
    <row r="39" spans="1:26" ht="24.95" customHeight="1" x14ac:dyDescent="0.25">
      <c r="A39" s="171"/>
      <c r="B39" s="168" t="s">
        <v>154</v>
      </c>
      <c r="C39" s="172" t="s">
        <v>702</v>
      </c>
      <c r="D39" s="168" t="s">
        <v>703</v>
      </c>
      <c r="E39" s="168" t="s">
        <v>233</v>
      </c>
      <c r="F39" s="169">
        <v>150</v>
      </c>
      <c r="G39" s="170"/>
      <c r="H39" s="170"/>
      <c r="I39" s="170">
        <f t="shared" si="0"/>
        <v>0</v>
      </c>
      <c r="J39" s="168">
        <f t="shared" si="1"/>
        <v>66</v>
      </c>
      <c r="K39" s="1">
        <f t="shared" si="2"/>
        <v>0</v>
      </c>
      <c r="L39" s="1">
        <f t="shared" si="3"/>
        <v>0</v>
      </c>
      <c r="M39" s="1"/>
      <c r="N39" s="1">
        <v>0.44</v>
      </c>
      <c r="O39" s="1"/>
      <c r="P39" s="167"/>
      <c r="Q39" s="173"/>
      <c r="R39" s="173"/>
      <c r="S39" s="167"/>
      <c r="Z39">
        <v>0</v>
      </c>
    </row>
    <row r="40" spans="1:26" ht="24.95" customHeight="1" x14ac:dyDescent="0.25">
      <c r="A40" s="171"/>
      <c r="B40" s="168" t="s">
        <v>154</v>
      </c>
      <c r="C40" s="172" t="s">
        <v>704</v>
      </c>
      <c r="D40" s="168" t="s">
        <v>705</v>
      </c>
      <c r="E40" s="168" t="s">
        <v>233</v>
      </c>
      <c r="F40" s="169">
        <v>120</v>
      </c>
      <c r="G40" s="170"/>
      <c r="H40" s="170"/>
      <c r="I40" s="170">
        <f t="shared" si="0"/>
        <v>0</v>
      </c>
      <c r="J40" s="168">
        <f t="shared" si="1"/>
        <v>82.8</v>
      </c>
      <c r="K40" s="1">
        <f t="shared" si="2"/>
        <v>0</v>
      </c>
      <c r="L40" s="1">
        <f t="shared" si="3"/>
        <v>0</v>
      </c>
      <c r="M40" s="1"/>
      <c r="N40" s="1">
        <v>0.69</v>
      </c>
      <c r="O40" s="1"/>
      <c r="P40" s="167"/>
      <c r="Q40" s="173"/>
      <c r="R40" s="173"/>
      <c r="S40" s="167"/>
      <c r="Z40">
        <v>0</v>
      </c>
    </row>
    <row r="41" spans="1:26" ht="24.95" customHeight="1" x14ac:dyDescent="0.25">
      <c r="A41" s="171"/>
      <c r="B41" s="168" t="s">
        <v>154</v>
      </c>
      <c r="C41" s="172" t="s">
        <v>706</v>
      </c>
      <c r="D41" s="168" t="s">
        <v>707</v>
      </c>
      <c r="E41" s="168" t="s">
        <v>233</v>
      </c>
      <c r="F41" s="169">
        <v>50</v>
      </c>
      <c r="G41" s="170"/>
      <c r="H41" s="170"/>
      <c r="I41" s="170">
        <f t="shared" si="0"/>
        <v>0</v>
      </c>
      <c r="J41" s="168">
        <f t="shared" si="1"/>
        <v>59</v>
      </c>
      <c r="K41" s="1">
        <f t="shared" si="2"/>
        <v>0</v>
      </c>
      <c r="L41" s="1">
        <f t="shared" si="3"/>
        <v>0</v>
      </c>
      <c r="M41" s="1"/>
      <c r="N41" s="1">
        <v>1.18</v>
      </c>
      <c r="O41" s="1"/>
      <c r="P41" s="167"/>
      <c r="Q41" s="173"/>
      <c r="R41" s="173"/>
      <c r="S41" s="167"/>
      <c r="Z41">
        <v>0</v>
      </c>
    </row>
    <row r="42" spans="1:26" ht="24.95" customHeight="1" x14ac:dyDescent="0.25">
      <c r="A42" s="171"/>
      <c r="B42" s="168" t="s">
        <v>154</v>
      </c>
      <c r="C42" s="172" t="s">
        <v>708</v>
      </c>
      <c r="D42" s="168" t="s">
        <v>709</v>
      </c>
      <c r="E42" s="168" t="s">
        <v>233</v>
      </c>
      <c r="F42" s="169">
        <v>20</v>
      </c>
      <c r="G42" s="170"/>
      <c r="H42" s="170"/>
      <c r="I42" s="170">
        <f t="shared" si="0"/>
        <v>0</v>
      </c>
      <c r="J42" s="168">
        <f t="shared" si="1"/>
        <v>63</v>
      </c>
      <c r="K42" s="1">
        <f t="shared" si="2"/>
        <v>0</v>
      </c>
      <c r="L42" s="1">
        <f t="shared" si="3"/>
        <v>0</v>
      </c>
      <c r="M42" s="1"/>
      <c r="N42" s="1">
        <v>3.15</v>
      </c>
      <c r="O42" s="1"/>
      <c r="P42" s="167"/>
      <c r="Q42" s="173"/>
      <c r="R42" s="173"/>
      <c r="S42" s="167"/>
      <c r="Z42">
        <v>0</v>
      </c>
    </row>
    <row r="43" spans="1:26" ht="24.95" customHeight="1" x14ac:dyDescent="0.25">
      <c r="A43" s="171"/>
      <c r="B43" s="168" t="s">
        <v>154</v>
      </c>
      <c r="C43" s="172" t="s">
        <v>710</v>
      </c>
      <c r="D43" s="168" t="s">
        <v>711</v>
      </c>
      <c r="E43" s="168" t="s">
        <v>233</v>
      </c>
      <c r="F43" s="169">
        <v>70</v>
      </c>
      <c r="G43" s="170"/>
      <c r="H43" s="170"/>
      <c r="I43" s="170">
        <f t="shared" ref="I43:I74" si="4">ROUND(F43*(G43+H43),2)</f>
        <v>0</v>
      </c>
      <c r="J43" s="168">
        <f t="shared" ref="J43:J70" si="5">ROUND(F43*(N43),2)</f>
        <v>133</v>
      </c>
      <c r="K43" s="1">
        <f t="shared" ref="K43:K70" si="6">ROUND(F43*(O43),2)</f>
        <v>0</v>
      </c>
      <c r="L43" s="1">
        <f t="shared" si="3"/>
        <v>0</v>
      </c>
      <c r="M43" s="1"/>
      <c r="N43" s="1">
        <v>1.9</v>
      </c>
      <c r="O43" s="1"/>
      <c r="P43" s="167"/>
      <c r="Q43" s="173"/>
      <c r="R43" s="173"/>
      <c r="S43" s="167"/>
      <c r="Z43">
        <v>0</v>
      </c>
    </row>
    <row r="44" spans="1:26" ht="24.95" customHeight="1" x14ac:dyDescent="0.25">
      <c r="A44" s="171"/>
      <c r="B44" s="168" t="s">
        <v>154</v>
      </c>
      <c r="C44" s="172" t="s">
        <v>712</v>
      </c>
      <c r="D44" s="168" t="s">
        <v>713</v>
      </c>
      <c r="E44" s="168" t="s">
        <v>143</v>
      </c>
      <c r="F44" s="169">
        <v>1</v>
      </c>
      <c r="G44" s="170"/>
      <c r="H44" s="170"/>
      <c r="I44" s="170">
        <f t="shared" si="4"/>
        <v>0</v>
      </c>
      <c r="J44" s="168">
        <f t="shared" si="5"/>
        <v>48.2</v>
      </c>
      <c r="K44" s="1">
        <f t="shared" si="6"/>
        <v>0</v>
      </c>
      <c r="L44" s="1">
        <f t="shared" si="3"/>
        <v>0</v>
      </c>
      <c r="M44" s="1"/>
      <c r="N44" s="1">
        <v>48.2</v>
      </c>
      <c r="O44" s="1"/>
      <c r="P44" s="167"/>
      <c r="Q44" s="173"/>
      <c r="R44" s="173"/>
      <c r="S44" s="167"/>
      <c r="Z44">
        <v>0</v>
      </c>
    </row>
    <row r="45" spans="1:26" ht="24.95" customHeight="1" x14ac:dyDescent="0.25">
      <c r="A45" s="171"/>
      <c r="B45" s="168" t="s">
        <v>154</v>
      </c>
      <c r="C45" s="172" t="s">
        <v>714</v>
      </c>
      <c r="D45" s="168" t="s">
        <v>715</v>
      </c>
      <c r="E45" s="168" t="s">
        <v>143</v>
      </c>
      <c r="F45" s="169">
        <v>4</v>
      </c>
      <c r="G45" s="170"/>
      <c r="H45" s="170"/>
      <c r="I45" s="170">
        <f t="shared" si="4"/>
        <v>0</v>
      </c>
      <c r="J45" s="168">
        <f t="shared" si="5"/>
        <v>225</v>
      </c>
      <c r="K45" s="1">
        <f t="shared" si="6"/>
        <v>0</v>
      </c>
      <c r="L45" s="1">
        <f t="shared" si="3"/>
        <v>0</v>
      </c>
      <c r="M45" s="1"/>
      <c r="N45" s="1">
        <v>56.25</v>
      </c>
      <c r="O45" s="1"/>
      <c r="P45" s="167"/>
      <c r="Q45" s="173"/>
      <c r="R45" s="173"/>
      <c r="S45" s="167"/>
      <c r="Z45">
        <v>0</v>
      </c>
    </row>
    <row r="46" spans="1:26" ht="24.95" customHeight="1" x14ac:dyDescent="0.25">
      <c r="A46" s="171"/>
      <c r="B46" s="168" t="s">
        <v>154</v>
      </c>
      <c r="C46" s="172" t="s">
        <v>716</v>
      </c>
      <c r="D46" s="168" t="s">
        <v>717</v>
      </c>
      <c r="E46" s="168" t="s">
        <v>143</v>
      </c>
      <c r="F46" s="169">
        <v>4</v>
      </c>
      <c r="G46" s="170"/>
      <c r="H46" s="170"/>
      <c r="I46" s="170">
        <f t="shared" si="4"/>
        <v>0</v>
      </c>
      <c r="J46" s="168">
        <f t="shared" si="5"/>
        <v>180.8</v>
      </c>
      <c r="K46" s="1">
        <f t="shared" si="6"/>
        <v>0</v>
      </c>
      <c r="L46" s="1">
        <f t="shared" si="3"/>
        <v>0</v>
      </c>
      <c r="M46" s="1"/>
      <c r="N46" s="1">
        <v>45.2</v>
      </c>
      <c r="O46" s="1"/>
      <c r="P46" s="167"/>
      <c r="Q46" s="173"/>
      <c r="R46" s="173"/>
      <c r="S46" s="167"/>
      <c r="Z46">
        <v>0</v>
      </c>
    </row>
    <row r="47" spans="1:26" ht="24.95" customHeight="1" x14ac:dyDescent="0.25">
      <c r="A47" s="171"/>
      <c r="B47" s="168" t="s">
        <v>154</v>
      </c>
      <c r="C47" s="172" t="s">
        <v>718</v>
      </c>
      <c r="D47" s="168" t="s">
        <v>719</v>
      </c>
      <c r="E47" s="168" t="s">
        <v>143</v>
      </c>
      <c r="F47" s="169">
        <v>8</v>
      </c>
      <c r="G47" s="170"/>
      <c r="H47" s="170"/>
      <c r="I47" s="170">
        <f t="shared" si="4"/>
        <v>0</v>
      </c>
      <c r="J47" s="168">
        <f t="shared" si="5"/>
        <v>580</v>
      </c>
      <c r="K47" s="1">
        <f t="shared" si="6"/>
        <v>0</v>
      </c>
      <c r="L47" s="1">
        <f t="shared" si="3"/>
        <v>0</v>
      </c>
      <c r="M47" s="1"/>
      <c r="N47" s="1">
        <v>72.5</v>
      </c>
      <c r="O47" s="1"/>
      <c r="P47" s="167"/>
      <c r="Q47" s="173"/>
      <c r="R47" s="173"/>
      <c r="S47" s="167"/>
      <c r="Z47">
        <v>0</v>
      </c>
    </row>
    <row r="48" spans="1:26" ht="24.95" customHeight="1" x14ac:dyDescent="0.25">
      <c r="A48" s="171"/>
      <c r="B48" s="168" t="s">
        <v>154</v>
      </c>
      <c r="C48" s="172" t="s">
        <v>720</v>
      </c>
      <c r="D48" s="168" t="s">
        <v>721</v>
      </c>
      <c r="E48" s="168" t="s">
        <v>143</v>
      </c>
      <c r="F48" s="169">
        <v>2</v>
      </c>
      <c r="G48" s="170"/>
      <c r="H48" s="170"/>
      <c r="I48" s="170">
        <f t="shared" si="4"/>
        <v>0</v>
      </c>
      <c r="J48" s="168">
        <f t="shared" si="5"/>
        <v>137.44</v>
      </c>
      <c r="K48" s="1">
        <f t="shared" si="6"/>
        <v>0</v>
      </c>
      <c r="L48" s="1">
        <f t="shared" si="3"/>
        <v>0</v>
      </c>
      <c r="M48" s="1"/>
      <c r="N48" s="1">
        <v>68.72</v>
      </c>
      <c r="O48" s="1"/>
      <c r="P48" s="167"/>
      <c r="Q48" s="173"/>
      <c r="R48" s="173"/>
      <c r="S48" s="167"/>
      <c r="Z48">
        <v>0</v>
      </c>
    </row>
    <row r="49" spans="1:26" ht="24.95" customHeight="1" x14ac:dyDescent="0.25">
      <c r="A49" s="171"/>
      <c r="B49" s="168" t="s">
        <v>154</v>
      </c>
      <c r="C49" s="172" t="s">
        <v>722</v>
      </c>
      <c r="D49" s="168" t="s">
        <v>723</v>
      </c>
      <c r="E49" s="168" t="s">
        <v>143</v>
      </c>
      <c r="F49" s="169">
        <v>20</v>
      </c>
      <c r="G49" s="170"/>
      <c r="H49" s="170"/>
      <c r="I49" s="170">
        <f t="shared" si="4"/>
        <v>0</v>
      </c>
      <c r="J49" s="168">
        <f t="shared" si="5"/>
        <v>7.6</v>
      </c>
      <c r="K49" s="1">
        <f t="shared" si="6"/>
        <v>0</v>
      </c>
      <c r="L49" s="1">
        <f t="shared" si="3"/>
        <v>0</v>
      </c>
      <c r="M49" s="1"/>
      <c r="N49" s="1">
        <v>0.38</v>
      </c>
      <c r="O49" s="1"/>
      <c r="P49" s="167"/>
      <c r="Q49" s="173"/>
      <c r="R49" s="173"/>
      <c r="S49" s="167"/>
      <c r="Z49">
        <v>0</v>
      </c>
    </row>
    <row r="50" spans="1:26" ht="24.95" customHeight="1" x14ac:dyDescent="0.25">
      <c r="A50" s="171"/>
      <c r="B50" s="168" t="s">
        <v>154</v>
      </c>
      <c r="C50" s="172" t="s">
        <v>724</v>
      </c>
      <c r="D50" s="168" t="s">
        <v>725</v>
      </c>
      <c r="E50" s="168" t="s">
        <v>143</v>
      </c>
      <c r="F50" s="169">
        <v>20</v>
      </c>
      <c r="G50" s="170"/>
      <c r="H50" s="170"/>
      <c r="I50" s="170">
        <f t="shared" si="4"/>
        <v>0</v>
      </c>
      <c r="J50" s="168">
        <f t="shared" si="5"/>
        <v>9.4</v>
      </c>
      <c r="K50" s="1">
        <f t="shared" si="6"/>
        <v>0</v>
      </c>
      <c r="L50" s="1">
        <f t="shared" si="3"/>
        <v>0</v>
      </c>
      <c r="M50" s="1"/>
      <c r="N50" s="1">
        <v>0.47</v>
      </c>
      <c r="O50" s="1"/>
      <c r="P50" s="167"/>
      <c r="Q50" s="173"/>
      <c r="R50" s="173"/>
      <c r="S50" s="167"/>
      <c r="Z50">
        <v>0</v>
      </c>
    </row>
    <row r="51" spans="1:26" ht="24.95" customHeight="1" x14ac:dyDescent="0.25">
      <c r="A51" s="171"/>
      <c r="B51" s="168" t="s">
        <v>154</v>
      </c>
      <c r="C51" s="172" t="s">
        <v>726</v>
      </c>
      <c r="D51" s="168" t="s">
        <v>727</v>
      </c>
      <c r="E51" s="168" t="s">
        <v>143</v>
      </c>
      <c r="F51" s="169">
        <v>1</v>
      </c>
      <c r="G51" s="170"/>
      <c r="H51" s="170"/>
      <c r="I51" s="170">
        <f t="shared" si="4"/>
        <v>0</v>
      </c>
      <c r="J51" s="168">
        <f t="shared" si="5"/>
        <v>1100</v>
      </c>
      <c r="K51" s="1">
        <f t="shared" si="6"/>
        <v>0</v>
      </c>
      <c r="L51" s="1">
        <f t="shared" si="3"/>
        <v>0</v>
      </c>
      <c r="M51" s="1"/>
      <c r="N51" s="1">
        <v>1100</v>
      </c>
      <c r="O51" s="1"/>
      <c r="P51" s="167"/>
      <c r="Q51" s="173"/>
      <c r="R51" s="173"/>
      <c r="S51" s="167"/>
      <c r="Z51">
        <v>0</v>
      </c>
    </row>
    <row r="52" spans="1:26" ht="24.95" customHeight="1" x14ac:dyDescent="0.25">
      <c r="A52" s="171"/>
      <c r="B52" s="168" t="s">
        <v>154</v>
      </c>
      <c r="C52" s="172" t="s">
        <v>728</v>
      </c>
      <c r="D52" s="168" t="s">
        <v>729</v>
      </c>
      <c r="E52" s="168" t="s">
        <v>143</v>
      </c>
      <c r="F52" s="169">
        <v>1</v>
      </c>
      <c r="G52" s="170"/>
      <c r="H52" s="170"/>
      <c r="I52" s="170">
        <f t="shared" si="4"/>
        <v>0</v>
      </c>
      <c r="J52" s="168">
        <f t="shared" si="5"/>
        <v>12.38</v>
      </c>
      <c r="K52" s="1">
        <f t="shared" si="6"/>
        <v>0</v>
      </c>
      <c r="L52" s="1">
        <f t="shared" si="3"/>
        <v>0</v>
      </c>
      <c r="M52" s="1"/>
      <c r="N52" s="1">
        <v>12.38</v>
      </c>
      <c r="O52" s="1"/>
      <c r="P52" s="167"/>
      <c r="Q52" s="173"/>
      <c r="R52" s="173"/>
      <c r="S52" s="167"/>
      <c r="Z52">
        <v>0</v>
      </c>
    </row>
    <row r="53" spans="1:26" ht="24.95" customHeight="1" x14ac:dyDescent="0.25">
      <c r="A53" s="171"/>
      <c r="B53" s="168" t="s">
        <v>730</v>
      </c>
      <c r="C53" s="172" t="s">
        <v>731</v>
      </c>
      <c r="D53" s="168" t="s">
        <v>732</v>
      </c>
      <c r="E53" s="168" t="s">
        <v>143</v>
      </c>
      <c r="F53" s="169">
        <v>1</v>
      </c>
      <c r="G53" s="170"/>
      <c r="H53" s="170"/>
      <c r="I53" s="170">
        <f t="shared" si="4"/>
        <v>0</v>
      </c>
      <c r="J53" s="168">
        <f t="shared" si="5"/>
        <v>2.2200000000000002</v>
      </c>
      <c r="K53" s="1">
        <f t="shared" si="6"/>
        <v>0</v>
      </c>
      <c r="L53" s="1"/>
      <c r="M53" s="1">
        <f t="shared" ref="M53:M70" si="7">ROUND(F53*(G53),2)</f>
        <v>0</v>
      </c>
      <c r="N53" s="1">
        <v>2.2200000000000002</v>
      </c>
      <c r="O53" s="1"/>
      <c r="P53" s="167">
        <f>ROUND(F53*(R53),3)</f>
        <v>0</v>
      </c>
      <c r="Q53" s="173"/>
      <c r="R53" s="173">
        <v>2.1000000000000001E-4</v>
      </c>
      <c r="S53" s="167"/>
      <c r="Z53">
        <v>0</v>
      </c>
    </row>
    <row r="54" spans="1:26" ht="24.95" customHeight="1" x14ac:dyDescent="0.25">
      <c r="A54" s="171"/>
      <c r="B54" s="168" t="s">
        <v>730</v>
      </c>
      <c r="C54" s="172" t="s">
        <v>733</v>
      </c>
      <c r="D54" s="168" t="s">
        <v>734</v>
      </c>
      <c r="E54" s="168" t="s">
        <v>143</v>
      </c>
      <c r="F54" s="169">
        <v>1</v>
      </c>
      <c r="G54" s="170"/>
      <c r="H54" s="170"/>
      <c r="I54" s="170">
        <f t="shared" si="4"/>
        <v>0</v>
      </c>
      <c r="J54" s="168">
        <f t="shared" si="5"/>
        <v>13.82</v>
      </c>
      <c r="K54" s="1">
        <f t="shared" si="6"/>
        <v>0</v>
      </c>
      <c r="L54" s="1"/>
      <c r="M54" s="1">
        <f t="shared" si="7"/>
        <v>0</v>
      </c>
      <c r="N54" s="1">
        <v>13.82</v>
      </c>
      <c r="O54" s="1"/>
      <c r="P54" s="167">
        <f>ROUND(F54*(R54),3)</f>
        <v>0</v>
      </c>
      <c r="Q54" s="173"/>
      <c r="R54" s="173">
        <v>5.0000000000000002E-5</v>
      </c>
      <c r="S54" s="167"/>
      <c r="Z54">
        <v>0</v>
      </c>
    </row>
    <row r="55" spans="1:26" ht="24.95" customHeight="1" x14ac:dyDescent="0.25">
      <c r="A55" s="171"/>
      <c r="B55" s="168" t="s">
        <v>730</v>
      </c>
      <c r="C55" s="172" t="s">
        <v>735</v>
      </c>
      <c r="D55" s="168" t="s">
        <v>736</v>
      </c>
      <c r="E55" s="168" t="s">
        <v>143</v>
      </c>
      <c r="F55" s="169">
        <v>6</v>
      </c>
      <c r="G55" s="170"/>
      <c r="H55" s="170"/>
      <c r="I55" s="170">
        <f t="shared" si="4"/>
        <v>0</v>
      </c>
      <c r="J55" s="168">
        <f t="shared" si="5"/>
        <v>14.34</v>
      </c>
      <c r="K55" s="1">
        <f t="shared" si="6"/>
        <v>0</v>
      </c>
      <c r="L55" s="1"/>
      <c r="M55" s="1">
        <f t="shared" si="7"/>
        <v>0</v>
      </c>
      <c r="N55" s="1">
        <v>2.39</v>
      </c>
      <c r="O55" s="1"/>
      <c r="P55" s="167"/>
      <c r="Q55" s="173"/>
      <c r="R55" s="173"/>
      <c r="S55" s="167"/>
      <c r="Z55">
        <v>0</v>
      </c>
    </row>
    <row r="56" spans="1:26" ht="24.95" customHeight="1" x14ac:dyDescent="0.25">
      <c r="A56" s="171"/>
      <c r="B56" s="168" t="s">
        <v>730</v>
      </c>
      <c r="C56" s="172" t="s">
        <v>737</v>
      </c>
      <c r="D56" s="168" t="s">
        <v>738</v>
      </c>
      <c r="E56" s="168" t="s">
        <v>143</v>
      </c>
      <c r="F56" s="169">
        <v>1</v>
      </c>
      <c r="G56" s="170"/>
      <c r="H56" s="170"/>
      <c r="I56" s="170">
        <f t="shared" si="4"/>
        <v>0</v>
      </c>
      <c r="J56" s="168">
        <f t="shared" si="5"/>
        <v>4.01</v>
      </c>
      <c r="K56" s="1">
        <f t="shared" si="6"/>
        <v>0</v>
      </c>
      <c r="L56" s="1"/>
      <c r="M56" s="1">
        <f t="shared" si="7"/>
        <v>0</v>
      </c>
      <c r="N56" s="1">
        <v>4.01</v>
      </c>
      <c r="O56" s="1"/>
      <c r="P56" s="167"/>
      <c r="Q56" s="173"/>
      <c r="R56" s="173"/>
      <c r="S56" s="167"/>
      <c r="Z56">
        <v>0</v>
      </c>
    </row>
    <row r="57" spans="1:26" ht="24.95" customHeight="1" x14ac:dyDescent="0.25">
      <c r="A57" s="171"/>
      <c r="B57" s="168" t="s">
        <v>730</v>
      </c>
      <c r="C57" s="172" t="s">
        <v>739</v>
      </c>
      <c r="D57" s="168" t="s">
        <v>740</v>
      </c>
      <c r="E57" s="168" t="s">
        <v>143</v>
      </c>
      <c r="F57" s="169">
        <v>2</v>
      </c>
      <c r="G57" s="170"/>
      <c r="H57" s="170"/>
      <c r="I57" s="170">
        <f t="shared" si="4"/>
        <v>0</v>
      </c>
      <c r="J57" s="168">
        <f t="shared" si="5"/>
        <v>8.14</v>
      </c>
      <c r="K57" s="1">
        <f t="shared" si="6"/>
        <v>0</v>
      </c>
      <c r="L57" s="1"/>
      <c r="M57" s="1">
        <f t="shared" si="7"/>
        <v>0</v>
      </c>
      <c r="N57" s="1">
        <v>4.07</v>
      </c>
      <c r="O57" s="1"/>
      <c r="P57" s="167"/>
      <c r="Q57" s="173"/>
      <c r="R57" s="173"/>
      <c r="S57" s="167"/>
      <c r="Z57">
        <v>0</v>
      </c>
    </row>
    <row r="58" spans="1:26" ht="24.95" customHeight="1" x14ac:dyDescent="0.25">
      <c r="A58" s="171"/>
      <c r="B58" s="168" t="s">
        <v>730</v>
      </c>
      <c r="C58" s="172" t="s">
        <v>741</v>
      </c>
      <c r="D58" s="168" t="s">
        <v>742</v>
      </c>
      <c r="E58" s="168" t="s">
        <v>143</v>
      </c>
      <c r="F58" s="169">
        <v>6</v>
      </c>
      <c r="G58" s="170"/>
      <c r="H58" s="170"/>
      <c r="I58" s="170">
        <f t="shared" si="4"/>
        <v>0</v>
      </c>
      <c r="J58" s="168">
        <f t="shared" si="5"/>
        <v>5.7</v>
      </c>
      <c r="K58" s="1">
        <f t="shared" si="6"/>
        <v>0</v>
      </c>
      <c r="L58" s="1"/>
      <c r="M58" s="1">
        <f t="shared" si="7"/>
        <v>0</v>
      </c>
      <c r="N58" s="1">
        <v>0.95</v>
      </c>
      <c r="O58" s="1"/>
      <c r="P58" s="167"/>
      <c r="Q58" s="173"/>
      <c r="R58" s="173"/>
      <c r="S58" s="167"/>
      <c r="Z58">
        <v>0</v>
      </c>
    </row>
    <row r="59" spans="1:26" ht="24.95" customHeight="1" x14ac:dyDescent="0.25">
      <c r="A59" s="171"/>
      <c r="B59" s="168" t="s">
        <v>730</v>
      </c>
      <c r="C59" s="172" t="s">
        <v>743</v>
      </c>
      <c r="D59" s="168" t="s">
        <v>744</v>
      </c>
      <c r="E59" s="168" t="s">
        <v>143</v>
      </c>
      <c r="F59" s="169">
        <v>1</v>
      </c>
      <c r="G59" s="170"/>
      <c r="H59" s="170"/>
      <c r="I59" s="170">
        <f t="shared" si="4"/>
        <v>0</v>
      </c>
      <c r="J59" s="168">
        <f t="shared" si="5"/>
        <v>0.97</v>
      </c>
      <c r="K59" s="1">
        <f t="shared" si="6"/>
        <v>0</v>
      </c>
      <c r="L59" s="1"/>
      <c r="M59" s="1">
        <f t="shared" si="7"/>
        <v>0</v>
      </c>
      <c r="N59" s="1">
        <v>0.97</v>
      </c>
      <c r="O59" s="1"/>
      <c r="P59" s="167"/>
      <c r="Q59" s="173"/>
      <c r="R59" s="173"/>
      <c r="S59" s="167"/>
      <c r="Z59">
        <v>0</v>
      </c>
    </row>
    <row r="60" spans="1:26" ht="24.95" customHeight="1" x14ac:dyDescent="0.25">
      <c r="A60" s="171"/>
      <c r="B60" s="168" t="s">
        <v>730</v>
      </c>
      <c r="C60" s="172" t="s">
        <v>743</v>
      </c>
      <c r="D60" s="168" t="s">
        <v>744</v>
      </c>
      <c r="E60" s="168" t="s">
        <v>143</v>
      </c>
      <c r="F60" s="169">
        <v>2</v>
      </c>
      <c r="G60" s="170"/>
      <c r="H60" s="170"/>
      <c r="I60" s="170">
        <f t="shared" si="4"/>
        <v>0</v>
      </c>
      <c r="J60" s="168">
        <f t="shared" si="5"/>
        <v>1.94</v>
      </c>
      <c r="K60" s="1">
        <f t="shared" si="6"/>
        <v>0</v>
      </c>
      <c r="L60" s="1"/>
      <c r="M60" s="1">
        <f t="shared" si="7"/>
        <v>0</v>
      </c>
      <c r="N60" s="1">
        <v>0.97</v>
      </c>
      <c r="O60" s="1"/>
      <c r="P60" s="167"/>
      <c r="Q60" s="173"/>
      <c r="R60" s="173"/>
      <c r="S60" s="167"/>
      <c r="Z60">
        <v>0</v>
      </c>
    </row>
    <row r="61" spans="1:26" ht="24.95" customHeight="1" x14ac:dyDescent="0.25">
      <c r="A61" s="171"/>
      <c r="B61" s="168" t="s">
        <v>730</v>
      </c>
      <c r="C61" s="172" t="s">
        <v>745</v>
      </c>
      <c r="D61" s="168" t="s">
        <v>746</v>
      </c>
      <c r="E61" s="168" t="s">
        <v>143</v>
      </c>
      <c r="F61" s="169">
        <v>6</v>
      </c>
      <c r="G61" s="170"/>
      <c r="H61" s="170"/>
      <c r="I61" s="170">
        <f t="shared" si="4"/>
        <v>0</v>
      </c>
      <c r="J61" s="168">
        <f t="shared" si="5"/>
        <v>3.48</v>
      </c>
      <c r="K61" s="1">
        <f t="shared" si="6"/>
        <v>0</v>
      </c>
      <c r="L61" s="1"/>
      <c r="M61" s="1">
        <f t="shared" si="7"/>
        <v>0</v>
      </c>
      <c r="N61" s="1">
        <v>0.57999999999999996</v>
      </c>
      <c r="O61" s="1"/>
      <c r="P61" s="167"/>
      <c r="Q61" s="173"/>
      <c r="R61" s="173"/>
      <c r="S61" s="167"/>
      <c r="Z61">
        <v>0</v>
      </c>
    </row>
    <row r="62" spans="1:26" ht="24.95" customHeight="1" x14ac:dyDescent="0.25">
      <c r="A62" s="171"/>
      <c r="B62" s="168" t="s">
        <v>730</v>
      </c>
      <c r="C62" s="172" t="s">
        <v>745</v>
      </c>
      <c r="D62" s="168" t="s">
        <v>746</v>
      </c>
      <c r="E62" s="168" t="s">
        <v>143</v>
      </c>
      <c r="F62" s="169">
        <v>1</v>
      </c>
      <c r="G62" s="170"/>
      <c r="H62" s="170"/>
      <c r="I62" s="170">
        <f t="shared" si="4"/>
        <v>0</v>
      </c>
      <c r="J62" s="168">
        <f t="shared" si="5"/>
        <v>0.57999999999999996</v>
      </c>
      <c r="K62" s="1">
        <f t="shared" si="6"/>
        <v>0</v>
      </c>
      <c r="L62" s="1"/>
      <c r="M62" s="1">
        <f t="shared" si="7"/>
        <v>0</v>
      </c>
      <c r="N62" s="1">
        <v>0.57999999999999996</v>
      </c>
      <c r="O62" s="1"/>
      <c r="P62" s="167"/>
      <c r="Q62" s="173"/>
      <c r="R62" s="173"/>
      <c r="S62" s="167"/>
      <c r="Z62">
        <v>0</v>
      </c>
    </row>
    <row r="63" spans="1:26" ht="24.95" customHeight="1" x14ac:dyDescent="0.25">
      <c r="A63" s="171"/>
      <c r="B63" s="168" t="s">
        <v>730</v>
      </c>
      <c r="C63" s="172" t="s">
        <v>745</v>
      </c>
      <c r="D63" s="168" t="s">
        <v>746</v>
      </c>
      <c r="E63" s="168" t="s">
        <v>143</v>
      </c>
      <c r="F63" s="169">
        <v>2</v>
      </c>
      <c r="G63" s="170"/>
      <c r="H63" s="170"/>
      <c r="I63" s="170">
        <f t="shared" si="4"/>
        <v>0</v>
      </c>
      <c r="J63" s="168">
        <f t="shared" si="5"/>
        <v>1.1599999999999999</v>
      </c>
      <c r="K63" s="1">
        <f t="shared" si="6"/>
        <v>0</v>
      </c>
      <c r="L63" s="1"/>
      <c r="M63" s="1">
        <f t="shared" si="7"/>
        <v>0</v>
      </c>
      <c r="N63" s="1">
        <v>0.57999999999999996</v>
      </c>
      <c r="O63" s="1"/>
      <c r="P63" s="167"/>
      <c r="Q63" s="173"/>
      <c r="R63" s="173"/>
      <c r="S63" s="167"/>
      <c r="Z63">
        <v>0</v>
      </c>
    </row>
    <row r="64" spans="1:26" ht="24.95" customHeight="1" x14ac:dyDescent="0.25">
      <c r="A64" s="171"/>
      <c r="B64" s="168" t="s">
        <v>730</v>
      </c>
      <c r="C64" s="172" t="s">
        <v>747</v>
      </c>
      <c r="D64" s="168" t="s">
        <v>748</v>
      </c>
      <c r="E64" s="168" t="s">
        <v>143</v>
      </c>
      <c r="F64" s="169">
        <v>9</v>
      </c>
      <c r="G64" s="170"/>
      <c r="H64" s="170"/>
      <c r="I64" s="170">
        <f t="shared" si="4"/>
        <v>0</v>
      </c>
      <c r="J64" s="168">
        <f t="shared" si="5"/>
        <v>28.35</v>
      </c>
      <c r="K64" s="1">
        <f t="shared" si="6"/>
        <v>0</v>
      </c>
      <c r="L64" s="1"/>
      <c r="M64" s="1">
        <f t="shared" si="7"/>
        <v>0</v>
      </c>
      <c r="N64" s="1">
        <v>3.15</v>
      </c>
      <c r="O64" s="1"/>
      <c r="P64" s="167">
        <f>ROUND(F64*(R64),3)</f>
        <v>1E-3</v>
      </c>
      <c r="Q64" s="173"/>
      <c r="R64" s="173">
        <v>1E-4</v>
      </c>
      <c r="S64" s="167"/>
      <c r="Z64">
        <v>0</v>
      </c>
    </row>
    <row r="65" spans="1:26" ht="24.95" customHeight="1" x14ac:dyDescent="0.25">
      <c r="A65" s="171"/>
      <c r="B65" s="168" t="s">
        <v>730</v>
      </c>
      <c r="C65" s="172" t="s">
        <v>749</v>
      </c>
      <c r="D65" s="168" t="s">
        <v>750</v>
      </c>
      <c r="E65" s="168" t="s">
        <v>143</v>
      </c>
      <c r="F65" s="169">
        <v>12</v>
      </c>
      <c r="G65" s="170"/>
      <c r="H65" s="170"/>
      <c r="I65" s="170">
        <f t="shared" si="4"/>
        <v>0</v>
      </c>
      <c r="J65" s="168">
        <f t="shared" si="5"/>
        <v>36.96</v>
      </c>
      <c r="K65" s="1">
        <f t="shared" si="6"/>
        <v>0</v>
      </c>
      <c r="L65" s="1"/>
      <c r="M65" s="1">
        <f t="shared" si="7"/>
        <v>0</v>
      </c>
      <c r="N65" s="1">
        <v>3.08</v>
      </c>
      <c r="O65" s="1"/>
      <c r="P65" s="167">
        <f>ROUND(F65*(R65),3)</f>
        <v>1E-3</v>
      </c>
      <c r="Q65" s="173"/>
      <c r="R65" s="173">
        <v>8.0000000000000007E-5</v>
      </c>
      <c r="S65" s="167"/>
      <c r="Z65">
        <v>0</v>
      </c>
    </row>
    <row r="66" spans="1:26" ht="24.95" customHeight="1" x14ac:dyDescent="0.25">
      <c r="A66" s="171"/>
      <c r="B66" s="168" t="s">
        <v>730</v>
      </c>
      <c r="C66" s="172" t="s">
        <v>751</v>
      </c>
      <c r="D66" s="168" t="s">
        <v>752</v>
      </c>
      <c r="E66" s="168" t="s">
        <v>143</v>
      </c>
      <c r="F66" s="169">
        <v>30</v>
      </c>
      <c r="G66" s="170"/>
      <c r="H66" s="170"/>
      <c r="I66" s="170">
        <f t="shared" si="4"/>
        <v>0</v>
      </c>
      <c r="J66" s="168">
        <f t="shared" si="5"/>
        <v>4.5</v>
      </c>
      <c r="K66" s="1">
        <f t="shared" si="6"/>
        <v>0</v>
      </c>
      <c r="L66" s="1"/>
      <c r="M66" s="1">
        <f t="shared" si="7"/>
        <v>0</v>
      </c>
      <c r="N66" s="1">
        <v>0.15</v>
      </c>
      <c r="O66" s="1"/>
      <c r="P66" s="167"/>
      <c r="Q66" s="173"/>
      <c r="R66" s="173"/>
      <c r="S66" s="167"/>
      <c r="Z66">
        <v>0</v>
      </c>
    </row>
    <row r="67" spans="1:26" ht="24.95" customHeight="1" x14ac:dyDescent="0.25">
      <c r="A67" s="171"/>
      <c r="B67" s="168" t="s">
        <v>730</v>
      </c>
      <c r="C67" s="172" t="s">
        <v>753</v>
      </c>
      <c r="D67" s="168" t="s">
        <v>754</v>
      </c>
      <c r="E67" s="168" t="s">
        <v>143</v>
      </c>
      <c r="F67" s="169">
        <v>15</v>
      </c>
      <c r="G67" s="170"/>
      <c r="H67" s="170"/>
      <c r="I67" s="170">
        <f t="shared" si="4"/>
        <v>0</v>
      </c>
      <c r="J67" s="168">
        <f t="shared" si="5"/>
        <v>17.7</v>
      </c>
      <c r="K67" s="1">
        <f t="shared" si="6"/>
        <v>0</v>
      </c>
      <c r="L67" s="1"/>
      <c r="M67" s="1">
        <f t="shared" si="7"/>
        <v>0</v>
      </c>
      <c r="N67" s="1">
        <v>1.18</v>
      </c>
      <c r="O67" s="1"/>
      <c r="P67" s="167"/>
      <c r="Q67" s="173"/>
      <c r="R67" s="173"/>
      <c r="S67" s="167"/>
      <c r="Z67">
        <v>0</v>
      </c>
    </row>
    <row r="68" spans="1:26" ht="24.95" customHeight="1" x14ac:dyDescent="0.25">
      <c r="A68" s="171"/>
      <c r="B68" s="168" t="s">
        <v>730</v>
      </c>
      <c r="C68" s="172" t="s">
        <v>755</v>
      </c>
      <c r="D68" s="168" t="s">
        <v>756</v>
      </c>
      <c r="E68" s="168" t="s">
        <v>143</v>
      </c>
      <c r="F68" s="169">
        <v>3</v>
      </c>
      <c r="G68" s="170"/>
      <c r="H68" s="170"/>
      <c r="I68" s="170">
        <f t="shared" si="4"/>
        <v>0</v>
      </c>
      <c r="J68" s="168">
        <f t="shared" si="5"/>
        <v>146.34</v>
      </c>
      <c r="K68" s="1">
        <f t="shared" si="6"/>
        <v>0</v>
      </c>
      <c r="L68" s="1"/>
      <c r="M68" s="1">
        <f t="shared" si="7"/>
        <v>0</v>
      </c>
      <c r="N68" s="1">
        <v>48.78</v>
      </c>
      <c r="O68" s="1"/>
      <c r="P68" s="167"/>
      <c r="Q68" s="173"/>
      <c r="R68" s="173"/>
      <c r="S68" s="167"/>
      <c r="Z68">
        <v>0</v>
      </c>
    </row>
    <row r="69" spans="1:26" ht="24.95" customHeight="1" x14ac:dyDescent="0.25">
      <c r="A69" s="171"/>
      <c r="B69" s="168" t="s">
        <v>757</v>
      </c>
      <c r="C69" s="172" t="s">
        <v>758</v>
      </c>
      <c r="D69" s="168" t="s">
        <v>759</v>
      </c>
      <c r="E69" s="168" t="s">
        <v>253</v>
      </c>
      <c r="F69" s="169">
        <v>1</v>
      </c>
      <c r="G69" s="175"/>
      <c r="H69" s="175"/>
      <c r="I69" s="175">
        <f t="shared" si="4"/>
        <v>0</v>
      </c>
      <c r="J69" s="168">
        <f t="shared" si="5"/>
        <v>30.03</v>
      </c>
      <c r="K69" s="1">
        <f t="shared" si="6"/>
        <v>0</v>
      </c>
      <c r="L69" s="1"/>
      <c r="M69" s="1">
        <f t="shared" si="7"/>
        <v>0</v>
      </c>
      <c r="N69" s="1">
        <v>30.03</v>
      </c>
      <c r="O69" s="1"/>
      <c r="P69" s="167"/>
      <c r="Q69" s="173"/>
      <c r="R69" s="173"/>
      <c r="S69" s="167"/>
      <c r="Z69">
        <v>0</v>
      </c>
    </row>
    <row r="70" spans="1:26" ht="24.95" customHeight="1" x14ac:dyDescent="0.25">
      <c r="A70" s="171"/>
      <c r="B70" s="168" t="s">
        <v>757</v>
      </c>
      <c r="C70" s="172" t="s">
        <v>760</v>
      </c>
      <c r="D70" s="168" t="s">
        <v>761</v>
      </c>
      <c r="E70" s="168" t="s">
        <v>253</v>
      </c>
      <c r="F70" s="169">
        <v>3</v>
      </c>
      <c r="G70" s="175"/>
      <c r="H70" s="175"/>
      <c r="I70" s="175">
        <f t="shared" si="4"/>
        <v>0</v>
      </c>
      <c r="J70" s="168">
        <f t="shared" si="5"/>
        <v>90.09</v>
      </c>
      <c r="K70" s="1">
        <f t="shared" si="6"/>
        <v>0</v>
      </c>
      <c r="L70" s="1"/>
      <c r="M70" s="1">
        <f t="shared" si="7"/>
        <v>0</v>
      </c>
      <c r="N70" s="1">
        <v>30.03</v>
      </c>
      <c r="O70" s="1"/>
      <c r="P70" s="167"/>
      <c r="Q70" s="173"/>
      <c r="R70" s="173"/>
      <c r="S70" s="167"/>
      <c r="Z70">
        <v>0</v>
      </c>
    </row>
    <row r="71" spans="1:26" x14ac:dyDescent="0.25">
      <c r="A71" s="156"/>
      <c r="B71" s="156"/>
      <c r="C71" s="156"/>
      <c r="D71" s="156" t="s">
        <v>645</v>
      </c>
      <c r="E71" s="156"/>
      <c r="F71" s="167"/>
      <c r="G71" s="159"/>
      <c r="H71" s="159"/>
      <c r="I71" s="159">
        <f>ROUND((SUM(I10:I70))/1,2)</f>
        <v>0</v>
      </c>
      <c r="J71" s="156"/>
      <c r="K71" s="156"/>
      <c r="L71" s="156">
        <f>ROUND((SUM(L10:L70))/1,2)</f>
        <v>0</v>
      </c>
      <c r="M71" s="156">
        <f>ROUND((SUM(M10:M70))/1,2)</f>
        <v>0</v>
      </c>
      <c r="N71" s="156"/>
      <c r="O71" s="156"/>
      <c r="P71" s="174">
        <f>ROUND((SUM(P10:P70))/1,2)</f>
        <v>0</v>
      </c>
      <c r="S71" s="167">
        <f>ROUND((SUM(S10:S70))/1,2)</f>
        <v>0</v>
      </c>
    </row>
    <row r="72" spans="1:26" x14ac:dyDescent="0.25">
      <c r="A72" s="1"/>
      <c r="B72" s="1"/>
      <c r="C72" s="1"/>
      <c r="D72" s="1"/>
      <c r="E72" s="1"/>
      <c r="F72" s="163"/>
      <c r="G72" s="149"/>
      <c r="H72" s="149"/>
      <c r="I72" s="149"/>
      <c r="J72" s="1"/>
      <c r="K72" s="1"/>
      <c r="L72" s="1"/>
      <c r="M72" s="1"/>
      <c r="N72" s="1"/>
      <c r="O72" s="1"/>
      <c r="P72" s="1"/>
      <c r="S72" s="1"/>
    </row>
    <row r="73" spans="1:26" x14ac:dyDescent="0.25">
      <c r="A73" s="156"/>
      <c r="B73" s="156"/>
      <c r="C73" s="156"/>
      <c r="D73" s="2" t="s">
        <v>644</v>
      </c>
      <c r="E73" s="156"/>
      <c r="F73" s="167"/>
      <c r="G73" s="159"/>
      <c r="H73" s="159">
        <f>ROUND((SUM(M9:M72))/2,2)</f>
        <v>0</v>
      </c>
      <c r="I73" s="159">
        <f>ROUND((SUM(I9:I72))/2,2)</f>
        <v>0</v>
      </c>
      <c r="J73" s="156"/>
      <c r="K73" s="156"/>
      <c r="L73" s="156">
        <f>ROUND((SUM(L9:L72))/2,2)</f>
        <v>0</v>
      </c>
      <c r="M73" s="156">
        <f>ROUND((SUM(M9:M72))/2,2)</f>
        <v>0</v>
      </c>
      <c r="N73" s="156"/>
      <c r="O73" s="156"/>
      <c r="P73" s="174">
        <f>ROUND((SUM(P9:P72))/2,2)</f>
        <v>0</v>
      </c>
      <c r="S73" s="174">
        <f>ROUND((SUM(S9:S72))/2,2)</f>
        <v>0</v>
      </c>
    </row>
    <row r="74" spans="1:26" x14ac:dyDescent="0.25">
      <c r="A74" s="176"/>
      <c r="B74" s="176"/>
      <c r="C74" s="176"/>
      <c r="D74" s="176" t="s">
        <v>90</v>
      </c>
      <c r="E74" s="176"/>
      <c r="F74" s="177"/>
      <c r="G74" s="178"/>
      <c r="H74" s="178">
        <f>ROUND((SUM(M9:M73))/3,2)</f>
        <v>0</v>
      </c>
      <c r="I74" s="178">
        <f>ROUND((SUM(I9:I73))/3,2)</f>
        <v>0</v>
      </c>
      <c r="J74" s="176"/>
      <c r="K74" s="176">
        <f>ROUND((SUM(K9:K73))/3,2)</f>
        <v>0</v>
      </c>
      <c r="L74" s="176">
        <f>ROUND((SUM(L9:L73))/3,2)</f>
        <v>0</v>
      </c>
      <c r="M74" s="176">
        <f>ROUND((SUM(M9:M73))/3,2)</f>
        <v>0</v>
      </c>
      <c r="N74" s="176"/>
      <c r="O74" s="176"/>
      <c r="P74" s="177">
        <f>ROUND((SUM(P9:P73))/3,2)</f>
        <v>0</v>
      </c>
      <c r="S74" s="177">
        <f>ROUND((SUM(S9:S73))/3,2)</f>
        <v>0</v>
      </c>
      <c r="Z74">
        <f>(SUM(Z9:Z73))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Prístavba kuchyne ku kultúrnemu domu - Čičava / SO 01 - Hlavný objekt - ASR - ELI</oddHeader>
    <oddFooter>&amp;RStrana &amp;P z &amp;N    &amp;L&amp;7Spracované systémom Systematic®pyramida.wsn, tel.: 051 77 10 585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17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18</v>
      </c>
      <c r="H2" s="16"/>
      <c r="I2" s="27"/>
      <c r="J2" s="31"/>
    </row>
    <row r="3" spans="1:23" ht="18" customHeight="1" x14ac:dyDescent="0.25">
      <c r="A3" s="11"/>
      <c r="B3" s="40" t="s">
        <v>762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20</v>
      </c>
      <c r="J4" s="32"/>
    </row>
    <row r="5" spans="1:23" ht="18" customHeight="1" thickBot="1" x14ac:dyDescent="0.3">
      <c r="A5" s="11"/>
      <c r="B5" s="45" t="s">
        <v>21</v>
      </c>
      <c r="C5" s="20"/>
      <c r="D5" s="17"/>
      <c r="E5" s="17"/>
      <c r="F5" s="46" t="s">
        <v>22</v>
      </c>
      <c r="G5" s="17"/>
      <c r="H5" s="17"/>
      <c r="I5" s="44" t="s">
        <v>23</v>
      </c>
      <c r="J5" s="47" t="s">
        <v>24</v>
      </c>
    </row>
    <row r="6" spans="1:23" ht="18" customHeight="1" thickTop="1" x14ac:dyDescent="0.25">
      <c r="A6" s="11"/>
      <c r="B6" s="56" t="s">
        <v>25</v>
      </c>
      <c r="C6" s="52"/>
      <c r="D6" s="53"/>
      <c r="E6" s="53"/>
      <c r="F6" s="53"/>
      <c r="G6" s="57" t="s">
        <v>26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27</v>
      </c>
      <c r="H7" s="18"/>
      <c r="I7" s="29"/>
      <c r="J7" s="50"/>
    </row>
    <row r="8" spans="1:23" ht="18" customHeight="1" x14ac:dyDescent="0.25">
      <c r="A8" s="11"/>
      <c r="B8" s="45" t="s">
        <v>28</v>
      </c>
      <c r="C8" s="20"/>
      <c r="D8" s="17"/>
      <c r="E8" s="17"/>
      <c r="F8" s="17"/>
      <c r="G8" s="46" t="s">
        <v>26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27</v>
      </c>
      <c r="H9" s="17"/>
      <c r="I9" s="28"/>
      <c r="J9" s="32"/>
    </row>
    <row r="10" spans="1:23" ht="18" customHeight="1" x14ac:dyDescent="0.25">
      <c r="A10" s="11"/>
      <c r="B10" s="45" t="s">
        <v>29</v>
      </c>
      <c r="C10" s="20"/>
      <c r="D10" s="17"/>
      <c r="E10" s="17"/>
      <c r="F10" s="17"/>
      <c r="G10" s="46" t="s">
        <v>26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27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30</v>
      </c>
      <c r="C15" s="92" t="s">
        <v>6</v>
      </c>
      <c r="D15" s="92" t="s">
        <v>57</v>
      </c>
      <c r="E15" s="93" t="s">
        <v>58</v>
      </c>
      <c r="F15" s="105" t="s">
        <v>59</v>
      </c>
      <c r="G15" s="59" t="s">
        <v>35</v>
      </c>
      <c r="H15" s="62" t="s">
        <v>36</v>
      </c>
      <c r="I15" s="27"/>
      <c r="J15" s="55"/>
    </row>
    <row r="16" spans="1:23" ht="18" customHeight="1" x14ac:dyDescent="0.25">
      <c r="A16" s="11"/>
      <c r="B16" s="94">
        <v>1</v>
      </c>
      <c r="C16" s="95" t="s">
        <v>31</v>
      </c>
      <c r="D16" s="96"/>
      <c r="E16" s="97"/>
      <c r="F16" s="106"/>
      <c r="G16" s="60">
        <v>6</v>
      </c>
      <c r="H16" s="115" t="s">
        <v>37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32</v>
      </c>
      <c r="D17" s="78"/>
      <c r="E17" s="76"/>
      <c r="F17" s="81"/>
      <c r="G17" s="61">
        <v>7</v>
      </c>
      <c r="H17" s="116" t="s">
        <v>38</v>
      </c>
      <c r="I17" s="129"/>
      <c r="J17" s="127">
        <f>'SO 12922'!Z52</f>
        <v>0</v>
      </c>
    </row>
    <row r="18" spans="1:26" ht="18" customHeight="1" x14ac:dyDescent="0.25">
      <c r="A18" s="11"/>
      <c r="B18" s="68">
        <v>3</v>
      </c>
      <c r="C18" s="72" t="s">
        <v>33</v>
      </c>
      <c r="D18" s="79">
        <f>'Rekap 12922'!B12</f>
        <v>0</v>
      </c>
      <c r="E18" s="77">
        <f>'Rekap 12922'!C12</f>
        <v>0</v>
      </c>
      <c r="F18" s="82">
        <f>'Rekap 12922'!D12</f>
        <v>0</v>
      </c>
      <c r="G18" s="61">
        <v>8</v>
      </c>
      <c r="H18" s="116" t="s">
        <v>39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34</v>
      </c>
      <c r="D20" s="80"/>
      <c r="E20" s="100"/>
      <c r="F20" s="107">
        <f>SUM(F16:F19)</f>
        <v>0</v>
      </c>
      <c r="G20" s="61">
        <v>10</v>
      </c>
      <c r="H20" s="116" t="s">
        <v>34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47</v>
      </c>
      <c r="C21" s="69" t="s">
        <v>7</v>
      </c>
      <c r="D21" s="75"/>
      <c r="E21" s="19"/>
      <c r="F21" s="98"/>
      <c r="G21" s="65" t="s">
        <v>53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48</v>
      </c>
      <c r="D22" s="87"/>
      <c r="E22" s="89" t="s">
        <v>51</v>
      </c>
      <c r="F22" s="81">
        <f>((F16*U22*0)+(F17*V22*0)+(F18*W22*0))/100</f>
        <v>0</v>
      </c>
      <c r="G22" s="60">
        <v>16</v>
      </c>
      <c r="H22" s="115" t="s">
        <v>54</v>
      </c>
      <c r="I22" s="130" t="s">
        <v>51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49</v>
      </c>
      <c r="D23" s="66"/>
      <c r="E23" s="89" t="s">
        <v>52</v>
      </c>
      <c r="F23" s="82">
        <f>((F16*U23*0)+(F17*V23*0)+(F18*W23*0))/100</f>
        <v>0</v>
      </c>
      <c r="G23" s="61">
        <v>17</v>
      </c>
      <c r="H23" s="116" t="s">
        <v>55</v>
      </c>
      <c r="I23" s="130" t="s">
        <v>51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50</v>
      </c>
      <c r="D24" s="66"/>
      <c r="E24" s="89" t="s">
        <v>51</v>
      </c>
      <c r="F24" s="82">
        <f>((F16*U24*0)+(F17*V24*0)+(F18*W24*0))/100</f>
        <v>0</v>
      </c>
      <c r="G24" s="61">
        <v>18</v>
      </c>
      <c r="H24" s="116" t="s">
        <v>56</v>
      </c>
      <c r="I24" s="130" t="s">
        <v>52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34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62</v>
      </c>
      <c r="D27" s="136"/>
      <c r="E27" s="102"/>
      <c r="F27" s="30"/>
      <c r="G27" s="109" t="s">
        <v>40</v>
      </c>
      <c r="H27" s="104" t="s">
        <v>41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42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43</v>
      </c>
      <c r="I29" s="123">
        <f>J28-SUM('SO 12922'!K9:'SO 12922'!K51)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44</v>
      </c>
      <c r="I30" s="89">
        <f>SUM('SO 12922'!K9:'SO 12922'!K51)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45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46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60</v>
      </c>
      <c r="E33" s="15"/>
      <c r="F33" s="103"/>
      <c r="G33" s="111">
        <v>26</v>
      </c>
      <c r="H33" s="142" t="s">
        <v>61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25</v>
      </c>
      <c r="B1" s="144"/>
      <c r="C1" s="144"/>
      <c r="D1" s="145" t="s">
        <v>22</v>
      </c>
      <c r="E1" s="144"/>
      <c r="F1" s="144"/>
      <c r="W1">
        <v>30.126000000000001</v>
      </c>
    </row>
    <row r="2" spans="1:26" x14ac:dyDescent="0.25">
      <c r="A2" s="145" t="s">
        <v>29</v>
      </c>
      <c r="B2" s="144"/>
      <c r="C2" s="144"/>
      <c r="D2" s="145" t="s">
        <v>20</v>
      </c>
      <c r="E2" s="144"/>
      <c r="F2" s="144"/>
    </row>
    <row r="3" spans="1:26" x14ac:dyDescent="0.25">
      <c r="A3" s="145" t="s">
        <v>28</v>
      </c>
      <c r="B3" s="144"/>
      <c r="C3" s="144"/>
      <c r="D3" s="145" t="s">
        <v>66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762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67</v>
      </c>
      <c r="B8" s="144"/>
      <c r="C8" s="144"/>
      <c r="D8" s="144"/>
      <c r="E8" s="144"/>
      <c r="F8" s="144"/>
    </row>
    <row r="9" spans="1:26" x14ac:dyDescent="0.25">
      <c r="A9" s="147" t="s">
        <v>63</v>
      </c>
      <c r="B9" s="147" t="s">
        <v>57</v>
      </c>
      <c r="C9" s="147" t="s">
        <v>58</v>
      </c>
      <c r="D9" s="147" t="s">
        <v>34</v>
      </c>
      <c r="E9" s="147" t="s">
        <v>64</v>
      </c>
      <c r="F9" s="147" t="s">
        <v>65</v>
      </c>
    </row>
    <row r="10" spans="1:26" x14ac:dyDescent="0.25">
      <c r="A10" s="154" t="s">
        <v>644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645</v>
      </c>
      <c r="B11" s="157">
        <f>'SO 12922'!L49</f>
        <v>0</v>
      </c>
      <c r="C11" s="157">
        <f>'SO 12922'!M49</f>
        <v>0</v>
      </c>
      <c r="D11" s="157">
        <f>'SO 12922'!I49</f>
        <v>0</v>
      </c>
      <c r="E11" s="158">
        <f>'SO 12922'!P49</f>
        <v>0</v>
      </c>
      <c r="F11" s="158">
        <f>'SO 12922'!S49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2" t="s">
        <v>644</v>
      </c>
      <c r="B12" s="159">
        <f>'SO 12922'!L51</f>
        <v>0</v>
      </c>
      <c r="C12" s="159">
        <f>'SO 12922'!M51</f>
        <v>0</v>
      </c>
      <c r="D12" s="159">
        <f>'SO 12922'!I51</f>
        <v>0</v>
      </c>
      <c r="E12" s="160">
        <f>'SO 12922'!P51</f>
        <v>0</v>
      </c>
      <c r="F12" s="160">
        <f>'SO 12922'!S51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"/>
      <c r="B13" s="149"/>
      <c r="C13" s="149"/>
      <c r="D13" s="149"/>
      <c r="E13" s="148"/>
      <c r="F13" s="148"/>
    </row>
    <row r="14" spans="1:26" x14ac:dyDescent="0.25">
      <c r="A14" s="2" t="s">
        <v>90</v>
      </c>
      <c r="B14" s="159">
        <f>'SO 12922'!L52</f>
        <v>0</v>
      </c>
      <c r="C14" s="159">
        <f>'SO 12922'!M52</f>
        <v>0</v>
      </c>
      <c r="D14" s="159">
        <f>'SO 12922'!I52</f>
        <v>0</v>
      </c>
      <c r="E14" s="160">
        <f>'SO 12922'!P52</f>
        <v>0</v>
      </c>
      <c r="F14" s="160">
        <f>'SO 12922'!S52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"/>
      <c r="B15" s="149"/>
      <c r="C15" s="149"/>
      <c r="D15" s="149"/>
      <c r="E15" s="148"/>
      <c r="F15" s="148"/>
    </row>
    <row r="16" spans="1:26" x14ac:dyDescent="0.25">
      <c r="A16" s="1"/>
      <c r="B16" s="149"/>
      <c r="C16" s="149"/>
      <c r="D16" s="149"/>
      <c r="E16" s="148"/>
      <c r="F16" s="148"/>
    </row>
    <row r="17" spans="1:6" x14ac:dyDescent="0.25">
      <c r="A17" s="1"/>
      <c r="B17" s="149"/>
      <c r="C17" s="149"/>
      <c r="D17" s="149"/>
      <c r="E17" s="148"/>
      <c r="F17" s="148"/>
    </row>
    <row r="18" spans="1:6" x14ac:dyDescent="0.25">
      <c r="A18" s="1"/>
      <c r="B18" s="149"/>
      <c r="C18" s="149"/>
      <c r="D18" s="149"/>
      <c r="E18" s="148"/>
      <c r="F18" s="148"/>
    </row>
    <row r="19" spans="1:6" x14ac:dyDescent="0.25">
      <c r="A19" s="1"/>
      <c r="B19" s="149"/>
      <c r="C19" s="149"/>
      <c r="D19" s="149"/>
      <c r="E19" s="148"/>
      <c r="F19" s="148"/>
    </row>
    <row r="20" spans="1:6" x14ac:dyDescent="0.25">
      <c r="A20" s="1"/>
      <c r="B20" s="149"/>
      <c r="C20" s="149"/>
      <c r="D20" s="149"/>
      <c r="E20" s="148"/>
      <c r="F20" s="148"/>
    </row>
    <row r="21" spans="1:6" x14ac:dyDescent="0.25">
      <c r="A21" s="1"/>
      <c r="B21" s="149"/>
      <c r="C21" s="149"/>
      <c r="D21" s="149"/>
      <c r="E21" s="148"/>
      <c r="F21" s="148"/>
    </row>
    <row r="22" spans="1:6" x14ac:dyDescent="0.25">
      <c r="A22" s="1"/>
      <c r="B22" s="149"/>
      <c r="C22" s="149"/>
      <c r="D22" s="149"/>
      <c r="E22" s="148"/>
      <c r="F22" s="148"/>
    </row>
    <row r="23" spans="1:6" x14ac:dyDescent="0.25">
      <c r="A23" s="1"/>
      <c r="B23" s="149"/>
      <c r="C23" s="149"/>
      <c r="D23" s="149"/>
      <c r="E23" s="148"/>
      <c r="F23" s="148"/>
    </row>
    <row r="24" spans="1:6" x14ac:dyDescent="0.25">
      <c r="A24" s="1"/>
      <c r="B24" s="149"/>
      <c r="C24" s="149"/>
      <c r="D24" s="149"/>
      <c r="E24" s="148"/>
      <c r="F24" s="148"/>
    </row>
    <row r="25" spans="1:6" x14ac:dyDescent="0.25">
      <c r="A25" s="1"/>
      <c r="B25" s="149"/>
      <c r="C25" s="149"/>
      <c r="D25" s="149"/>
      <c r="E25" s="148"/>
      <c r="F25" s="148"/>
    </row>
    <row r="26" spans="1:6" x14ac:dyDescent="0.25">
      <c r="A26" s="1"/>
      <c r="B26" s="149"/>
      <c r="C26" s="149"/>
      <c r="D26" s="149"/>
      <c r="E26" s="148"/>
      <c r="F26" s="148"/>
    </row>
    <row r="27" spans="1:6" x14ac:dyDescent="0.25">
      <c r="A27" s="1"/>
      <c r="B27" s="149"/>
      <c r="C27" s="149"/>
      <c r="D27" s="149"/>
      <c r="E27" s="148"/>
      <c r="F27" s="148"/>
    </row>
    <row r="28" spans="1:6" x14ac:dyDescent="0.25">
      <c r="A28" s="1"/>
      <c r="B28" s="149"/>
      <c r="C28" s="149"/>
      <c r="D28" s="149"/>
      <c r="E28" s="148"/>
      <c r="F28" s="148"/>
    </row>
    <row r="29" spans="1:6" x14ac:dyDescent="0.25">
      <c r="A29" s="1"/>
      <c r="B29" s="149"/>
      <c r="C29" s="149"/>
      <c r="D29" s="149"/>
      <c r="E29" s="148"/>
      <c r="F29" s="148"/>
    </row>
    <row r="30" spans="1:6" x14ac:dyDescent="0.25">
      <c r="A30" s="1"/>
      <c r="B30" s="149"/>
      <c r="C30" s="149"/>
      <c r="D30" s="149"/>
      <c r="E30" s="148"/>
      <c r="F30" s="148"/>
    </row>
    <row r="31" spans="1:6" x14ac:dyDescent="0.25">
      <c r="A31" s="1"/>
      <c r="B31" s="149"/>
      <c r="C31" s="149"/>
      <c r="D31" s="149"/>
      <c r="E31" s="148"/>
      <c r="F31" s="148"/>
    </row>
    <row r="32" spans="1: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49"/>
      <c r="C46" s="149"/>
      <c r="D46" s="149"/>
      <c r="E46" s="148"/>
      <c r="F46" s="148"/>
    </row>
    <row r="47" spans="1:6" x14ac:dyDescent="0.25">
      <c r="A47" s="1"/>
      <c r="B47" s="149"/>
      <c r="C47" s="149"/>
      <c r="D47" s="149"/>
      <c r="E47" s="148"/>
      <c r="F47" s="148"/>
    </row>
    <row r="48" spans="1: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49"/>
      <c r="C69" s="149"/>
      <c r="D69" s="149"/>
      <c r="E69" s="148"/>
      <c r="F69" s="148"/>
    </row>
    <row r="70" spans="1:6" x14ac:dyDescent="0.25">
      <c r="A70" s="1"/>
      <c r="B70" s="149"/>
      <c r="C70" s="149"/>
      <c r="D70" s="149"/>
      <c r="E70" s="148"/>
      <c r="F70" s="148"/>
    </row>
    <row r="71" spans="1:6" x14ac:dyDescent="0.25">
      <c r="A71" s="1"/>
      <c r="B71" s="149"/>
      <c r="C71" s="149"/>
      <c r="D71" s="149"/>
      <c r="E71" s="148"/>
      <c r="F71" s="148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workbookViewId="0">
      <pane ySplit="8" topLeftCell="A9" activePane="bottomLeft" state="frozen"/>
      <selection pane="bottomLeft" activeCell="G49" sqref="G11:G49"/>
    </sheetView>
  </sheetViews>
  <sheetFormatPr defaultColWidth="0"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3"/>
      <c r="B1" s="5" t="s">
        <v>25</v>
      </c>
      <c r="C1" s="3"/>
      <c r="D1" s="3"/>
      <c r="E1" s="5" t="s">
        <v>22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29</v>
      </c>
      <c r="C2" s="3"/>
      <c r="D2" s="3"/>
      <c r="E2" s="5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28</v>
      </c>
      <c r="C3" s="3"/>
      <c r="D3" s="3"/>
      <c r="E3" s="5" t="s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762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91</v>
      </c>
      <c r="B8" s="164" t="s">
        <v>92</v>
      </c>
      <c r="C8" s="164" t="s">
        <v>93</v>
      </c>
      <c r="D8" s="164" t="s">
        <v>94</v>
      </c>
      <c r="E8" s="164" t="s">
        <v>95</v>
      </c>
      <c r="F8" s="164" t="s">
        <v>96</v>
      </c>
      <c r="G8" s="164" t="s">
        <v>97</v>
      </c>
      <c r="H8" s="164" t="s">
        <v>58</v>
      </c>
      <c r="I8" s="164" t="s">
        <v>98</v>
      </c>
      <c r="J8" s="164"/>
      <c r="K8" s="164"/>
      <c r="L8" s="164"/>
      <c r="M8" s="164"/>
      <c r="N8" s="164"/>
      <c r="O8" s="164"/>
      <c r="P8" s="164" t="s">
        <v>99</v>
      </c>
      <c r="Q8" s="161"/>
      <c r="R8" s="161"/>
      <c r="S8" s="164" t="s">
        <v>100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644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645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646</v>
      </c>
      <c r="C11" s="172" t="s">
        <v>763</v>
      </c>
      <c r="D11" s="168" t="s">
        <v>764</v>
      </c>
      <c r="E11" s="168" t="s">
        <v>143</v>
      </c>
      <c r="F11" s="169">
        <v>50</v>
      </c>
      <c r="G11" s="170"/>
      <c r="H11" s="170"/>
      <c r="I11" s="170">
        <f t="shared" ref="I11:I48" si="0">ROUND(F11*(G11+H11),2)</f>
        <v>0</v>
      </c>
      <c r="J11" s="168">
        <f t="shared" ref="J11:J48" si="1">ROUND(F11*(N11),2)</f>
        <v>54.5</v>
      </c>
      <c r="K11" s="1">
        <f t="shared" ref="K11:K48" si="2">ROUND(F11*(O11),2)</f>
        <v>0</v>
      </c>
      <c r="L11" s="1">
        <f t="shared" ref="L11:L45" si="3">ROUND(F11*(G11),2)</f>
        <v>0</v>
      </c>
      <c r="M11" s="1"/>
      <c r="N11" s="1">
        <v>1.0900000000000001</v>
      </c>
      <c r="O11" s="1"/>
      <c r="P11" s="167"/>
      <c r="Q11" s="173"/>
      <c r="R11" s="173"/>
      <c r="S11" s="167"/>
      <c r="Z11">
        <v>0</v>
      </c>
    </row>
    <row r="12" spans="1:26" ht="24.95" customHeight="1" x14ac:dyDescent="0.25">
      <c r="A12" s="171"/>
      <c r="B12" s="168" t="s">
        <v>646</v>
      </c>
      <c r="C12" s="172" t="s">
        <v>765</v>
      </c>
      <c r="D12" s="168" t="s">
        <v>766</v>
      </c>
      <c r="E12" s="168" t="s">
        <v>143</v>
      </c>
      <c r="F12" s="169">
        <v>40</v>
      </c>
      <c r="G12" s="170"/>
      <c r="H12" s="170"/>
      <c r="I12" s="170">
        <f t="shared" si="0"/>
        <v>0</v>
      </c>
      <c r="J12" s="168">
        <f t="shared" si="1"/>
        <v>37.6</v>
      </c>
      <c r="K12" s="1">
        <f t="shared" si="2"/>
        <v>0</v>
      </c>
      <c r="L12" s="1">
        <f t="shared" si="3"/>
        <v>0</v>
      </c>
      <c r="M12" s="1"/>
      <c r="N12" s="1">
        <v>0.94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/>
      <c r="B13" s="168" t="s">
        <v>646</v>
      </c>
      <c r="C13" s="172" t="s">
        <v>767</v>
      </c>
      <c r="D13" s="168" t="s">
        <v>768</v>
      </c>
      <c r="E13" s="168" t="s">
        <v>143</v>
      </c>
      <c r="F13" s="169">
        <v>10</v>
      </c>
      <c r="G13" s="170"/>
      <c r="H13" s="170"/>
      <c r="I13" s="170">
        <f t="shared" si="0"/>
        <v>0</v>
      </c>
      <c r="J13" s="168">
        <f t="shared" si="1"/>
        <v>14.5</v>
      </c>
      <c r="K13" s="1">
        <f t="shared" si="2"/>
        <v>0</v>
      </c>
      <c r="L13" s="1">
        <f t="shared" si="3"/>
        <v>0</v>
      </c>
      <c r="M13" s="1"/>
      <c r="N13" s="1">
        <v>1.45</v>
      </c>
      <c r="O13" s="1"/>
      <c r="P13" s="167"/>
      <c r="Q13" s="173"/>
      <c r="R13" s="173"/>
      <c r="S13" s="167"/>
      <c r="Z13">
        <v>0</v>
      </c>
    </row>
    <row r="14" spans="1:26" ht="24.95" customHeight="1" x14ac:dyDescent="0.25">
      <c r="A14" s="171"/>
      <c r="B14" s="168" t="s">
        <v>646</v>
      </c>
      <c r="C14" s="172" t="s">
        <v>769</v>
      </c>
      <c r="D14" s="168" t="s">
        <v>770</v>
      </c>
      <c r="E14" s="168" t="s">
        <v>143</v>
      </c>
      <c r="F14" s="169">
        <v>4</v>
      </c>
      <c r="G14" s="170"/>
      <c r="H14" s="170"/>
      <c r="I14" s="170">
        <f t="shared" si="0"/>
        <v>0</v>
      </c>
      <c r="J14" s="168">
        <f t="shared" si="1"/>
        <v>9.68</v>
      </c>
      <c r="K14" s="1">
        <f t="shared" si="2"/>
        <v>0</v>
      </c>
      <c r="L14" s="1">
        <f t="shared" si="3"/>
        <v>0</v>
      </c>
      <c r="M14" s="1"/>
      <c r="N14" s="1">
        <v>2.42</v>
      </c>
      <c r="O14" s="1"/>
      <c r="P14" s="167"/>
      <c r="Q14" s="173"/>
      <c r="R14" s="173"/>
      <c r="S14" s="167"/>
      <c r="Z14">
        <v>0</v>
      </c>
    </row>
    <row r="15" spans="1:26" ht="24.95" customHeight="1" x14ac:dyDescent="0.25">
      <c r="A15" s="171"/>
      <c r="B15" s="168" t="s">
        <v>646</v>
      </c>
      <c r="C15" s="172" t="s">
        <v>771</v>
      </c>
      <c r="D15" s="168" t="s">
        <v>772</v>
      </c>
      <c r="E15" s="168" t="s">
        <v>143</v>
      </c>
      <c r="F15" s="169">
        <v>4</v>
      </c>
      <c r="G15" s="170"/>
      <c r="H15" s="170"/>
      <c r="I15" s="170">
        <f t="shared" si="0"/>
        <v>0</v>
      </c>
      <c r="J15" s="168">
        <f t="shared" si="1"/>
        <v>9.68</v>
      </c>
      <c r="K15" s="1">
        <f t="shared" si="2"/>
        <v>0</v>
      </c>
      <c r="L15" s="1">
        <f t="shared" si="3"/>
        <v>0</v>
      </c>
      <c r="M15" s="1"/>
      <c r="N15" s="1">
        <v>2.42</v>
      </c>
      <c r="O15" s="1"/>
      <c r="P15" s="167"/>
      <c r="Q15" s="173"/>
      <c r="R15" s="173"/>
      <c r="S15" s="167"/>
      <c r="Z15">
        <v>0</v>
      </c>
    </row>
    <row r="16" spans="1:26" ht="24.95" customHeight="1" x14ac:dyDescent="0.25">
      <c r="A16" s="171"/>
      <c r="B16" s="168" t="s">
        <v>646</v>
      </c>
      <c r="C16" s="172" t="s">
        <v>773</v>
      </c>
      <c r="D16" s="168" t="s">
        <v>774</v>
      </c>
      <c r="E16" s="168" t="s">
        <v>233</v>
      </c>
      <c r="F16" s="169">
        <v>39.189</v>
      </c>
      <c r="G16" s="170"/>
      <c r="H16" s="170"/>
      <c r="I16" s="170">
        <f t="shared" si="0"/>
        <v>0</v>
      </c>
      <c r="J16" s="168">
        <f t="shared" si="1"/>
        <v>41.54</v>
      </c>
      <c r="K16" s="1">
        <f t="shared" si="2"/>
        <v>0</v>
      </c>
      <c r="L16" s="1">
        <f t="shared" si="3"/>
        <v>0</v>
      </c>
      <c r="M16" s="1"/>
      <c r="N16" s="1">
        <v>1.06</v>
      </c>
      <c r="O16" s="1"/>
      <c r="P16" s="167"/>
      <c r="Q16" s="173"/>
      <c r="R16" s="173"/>
      <c r="S16" s="167"/>
      <c r="Z16">
        <v>0</v>
      </c>
    </row>
    <row r="17" spans="1:26" ht="24.95" customHeight="1" x14ac:dyDescent="0.25">
      <c r="A17" s="171"/>
      <c r="B17" s="168" t="s">
        <v>646</v>
      </c>
      <c r="C17" s="172" t="s">
        <v>775</v>
      </c>
      <c r="D17" s="168" t="s">
        <v>776</v>
      </c>
      <c r="E17" s="168" t="s">
        <v>143</v>
      </c>
      <c r="F17" s="169">
        <v>15</v>
      </c>
      <c r="G17" s="170"/>
      <c r="H17" s="170"/>
      <c r="I17" s="170">
        <f t="shared" si="0"/>
        <v>0</v>
      </c>
      <c r="J17" s="168">
        <f t="shared" si="1"/>
        <v>21.75</v>
      </c>
      <c r="K17" s="1">
        <f t="shared" si="2"/>
        <v>0</v>
      </c>
      <c r="L17" s="1">
        <f t="shared" si="3"/>
        <v>0</v>
      </c>
      <c r="M17" s="1"/>
      <c r="N17" s="1">
        <v>1.45</v>
      </c>
      <c r="O17" s="1"/>
      <c r="P17" s="167"/>
      <c r="Q17" s="173"/>
      <c r="R17" s="173"/>
      <c r="S17" s="167"/>
      <c r="Z17">
        <v>0</v>
      </c>
    </row>
    <row r="18" spans="1:26" ht="24.95" customHeight="1" x14ac:dyDescent="0.25">
      <c r="A18" s="171"/>
      <c r="B18" s="168" t="s">
        <v>646</v>
      </c>
      <c r="C18" s="172" t="s">
        <v>777</v>
      </c>
      <c r="D18" s="168" t="s">
        <v>778</v>
      </c>
      <c r="E18" s="168" t="s">
        <v>143</v>
      </c>
      <c r="F18" s="169">
        <v>10</v>
      </c>
      <c r="G18" s="170"/>
      <c r="H18" s="170"/>
      <c r="I18" s="170">
        <f t="shared" si="0"/>
        <v>0</v>
      </c>
      <c r="J18" s="168">
        <f t="shared" si="1"/>
        <v>14.5</v>
      </c>
      <c r="K18" s="1">
        <f t="shared" si="2"/>
        <v>0</v>
      </c>
      <c r="L18" s="1">
        <f t="shared" si="3"/>
        <v>0</v>
      </c>
      <c r="M18" s="1"/>
      <c r="N18" s="1">
        <v>1.45</v>
      </c>
      <c r="O18" s="1"/>
      <c r="P18" s="167"/>
      <c r="Q18" s="173"/>
      <c r="R18" s="173"/>
      <c r="S18" s="167"/>
      <c r="Z18">
        <v>0</v>
      </c>
    </row>
    <row r="19" spans="1:26" ht="24.95" customHeight="1" x14ac:dyDescent="0.25">
      <c r="A19" s="171"/>
      <c r="B19" s="168" t="s">
        <v>646</v>
      </c>
      <c r="C19" s="172" t="s">
        <v>779</v>
      </c>
      <c r="D19" s="168" t="s">
        <v>780</v>
      </c>
      <c r="E19" s="168" t="s">
        <v>143</v>
      </c>
      <c r="F19" s="169">
        <v>9</v>
      </c>
      <c r="G19" s="170"/>
      <c r="H19" s="170"/>
      <c r="I19" s="170">
        <f t="shared" si="0"/>
        <v>0</v>
      </c>
      <c r="J19" s="168">
        <f t="shared" si="1"/>
        <v>21.78</v>
      </c>
      <c r="K19" s="1">
        <f t="shared" si="2"/>
        <v>0</v>
      </c>
      <c r="L19" s="1">
        <f t="shared" si="3"/>
        <v>0</v>
      </c>
      <c r="M19" s="1"/>
      <c r="N19" s="1">
        <v>2.42</v>
      </c>
      <c r="O19" s="1"/>
      <c r="P19" s="167"/>
      <c r="Q19" s="173"/>
      <c r="R19" s="173"/>
      <c r="S19" s="167"/>
      <c r="Z19">
        <v>0</v>
      </c>
    </row>
    <row r="20" spans="1:26" ht="24.95" customHeight="1" x14ac:dyDescent="0.25">
      <c r="A20" s="171"/>
      <c r="B20" s="168" t="s">
        <v>646</v>
      </c>
      <c r="C20" s="172" t="s">
        <v>781</v>
      </c>
      <c r="D20" s="168" t="s">
        <v>782</v>
      </c>
      <c r="E20" s="168" t="s">
        <v>143</v>
      </c>
      <c r="F20" s="169">
        <v>4</v>
      </c>
      <c r="G20" s="170"/>
      <c r="H20" s="170"/>
      <c r="I20" s="170">
        <f t="shared" si="0"/>
        <v>0</v>
      </c>
      <c r="J20" s="168">
        <f t="shared" si="1"/>
        <v>6.8</v>
      </c>
      <c r="K20" s="1">
        <f t="shared" si="2"/>
        <v>0</v>
      </c>
      <c r="L20" s="1">
        <f t="shared" si="3"/>
        <v>0</v>
      </c>
      <c r="M20" s="1"/>
      <c r="N20" s="1">
        <v>1.7</v>
      </c>
      <c r="O20" s="1"/>
      <c r="P20" s="167"/>
      <c r="Q20" s="173"/>
      <c r="R20" s="173"/>
      <c r="S20" s="167"/>
      <c r="Z20">
        <v>0</v>
      </c>
    </row>
    <row r="21" spans="1:26" ht="24.95" customHeight="1" x14ac:dyDescent="0.25">
      <c r="A21" s="171"/>
      <c r="B21" s="168" t="s">
        <v>646</v>
      </c>
      <c r="C21" s="172" t="s">
        <v>783</v>
      </c>
      <c r="D21" s="168" t="s">
        <v>784</v>
      </c>
      <c r="E21" s="168" t="s">
        <v>143</v>
      </c>
      <c r="F21" s="169">
        <v>4</v>
      </c>
      <c r="G21" s="170"/>
      <c r="H21" s="170"/>
      <c r="I21" s="170">
        <f t="shared" si="0"/>
        <v>0</v>
      </c>
      <c r="J21" s="168">
        <f t="shared" si="1"/>
        <v>9.68</v>
      </c>
      <c r="K21" s="1">
        <f t="shared" si="2"/>
        <v>0</v>
      </c>
      <c r="L21" s="1">
        <f t="shared" si="3"/>
        <v>0</v>
      </c>
      <c r="M21" s="1"/>
      <c r="N21" s="1">
        <v>2.42</v>
      </c>
      <c r="O21" s="1"/>
      <c r="P21" s="167"/>
      <c r="Q21" s="173"/>
      <c r="R21" s="173"/>
      <c r="S21" s="167"/>
      <c r="Z21">
        <v>0</v>
      </c>
    </row>
    <row r="22" spans="1:26" ht="24.95" customHeight="1" x14ac:dyDescent="0.25">
      <c r="A22" s="171"/>
      <c r="B22" s="168" t="s">
        <v>646</v>
      </c>
      <c r="C22" s="172" t="s">
        <v>785</v>
      </c>
      <c r="D22" s="168" t="s">
        <v>786</v>
      </c>
      <c r="E22" s="168" t="s">
        <v>143</v>
      </c>
      <c r="F22" s="169">
        <v>2</v>
      </c>
      <c r="G22" s="170"/>
      <c r="H22" s="170"/>
      <c r="I22" s="170">
        <f t="shared" si="0"/>
        <v>0</v>
      </c>
      <c r="J22" s="168">
        <f t="shared" si="1"/>
        <v>4.84</v>
      </c>
      <c r="K22" s="1">
        <f t="shared" si="2"/>
        <v>0</v>
      </c>
      <c r="L22" s="1">
        <f t="shared" si="3"/>
        <v>0</v>
      </c>
      <c r="M22" s="1"/>
      <c r="N22" s="1">
        <v>2.42</v>
      </c>
      <c r="O22" s="1"/>
      <c r="P22" s="167"/>
      <c r="Q22" s="173"/>
      <c r="R22" s="173"/>
      <c r="S22" s="167"/>
      <c r="Z22">
        <v>0</v>
      </c>
    </row>
    <row r="23" spans="1:26" ht="24.95" customHeight="1" x14ac:dyDescent="0.25">
      <c r="A23" s="171"/>
      <c r="B23" s="168" t="s">
        <v>518</v>
      </c>
      <c r="C23" s="172" t="s">
        <v>681</v>
      </c>
      <c r="D23" s="168" t="s">
        <v>682</v>
      </c>
      <c r="E23" s="168" t="s">
        <v>521</v>
      </c>
      <c r="F23" s="169">
        <v>8</v>
      </c>
      <c r="G23" s="170"/>
      <c r="H23" s="170"/>
      <c r="I23" s="170">
        <f t="shared" si="0"/>
        <v>0</v>
      </c>
      <c r="J23" s="168">
        <f t="shared" si="1"/>
        <v>92.16</v>
      </c>
      <c r="K23" s="1">
        <f t="shared" si="2"/>
        <v>0</v>
      </c>
      <c r="L23" s="1">
        <f t="shared" si="3"/>
        <v>0</v>
      </c>
      <c r="M23" s="1"/>
      <c r="N23" s="1">
        <v>11.52</v>
      </c>
      <c r="O23" s="1"/>
      <c r="P23" s="167"/>
      <c r="Q23" s="173"/>
      <c r="R23" s="173"/>
      <c r="S23" s="167"/>
      <c r="Z23">
        <v>0</v>
      </c>
    </row>
    <row r="24" spans="1:26" ht="35.1" customHeight="1" x14ac:dyDescent="0.25">
      <c r="A24" s="171"/>
      <c r="B24" s="168" t="s">
        <v>518</v>
      </c>
      <c r="C24" s="172" t="s">
        <v>683</v>
      </c>
      <c r="D24" s="168" t="s">
        <v>684</v>
      </c>
      <c r="E24" s="168" t="s">
        <v>521</v>
      </c>
      <c r="F24" s="169">
        <v>8</v>
      </c>
      <c r="G24" s="170"/>
      <c r="H24" s="170"/>
      <c r="I24" s="170">
        <f t="shared" si="0"/>
        <v>0</v>
      </c>
      <c r="J24" s="168">
        <f t="shared" si="1"/>
        <v>109.44</v>
      </c>
      <c r="K24" s="1">
        <f t="shared" si="2"/>
        <v>0</v>
      </c>
      <c r="L24" s="1">
        <f t="shared" si="3"/>
        <v>0</v>
      </c>
      <c r="M24" s="1"/>
      <c r="N24" s="1">
        <v>13.68</v>
      </c>
      <c r="O24" s="1"/>
      <c r="P24" s="167"/>
      <c r="Q24" s="173"/>
      <c r="R24" s="173"/>
      <c r="S24" s="167"/>
      <c r="Z24">
        <v>0</v>
      </c>
    </row>
    <row r="25" spans="1:26" ht="24.95" customHeight="1" x14ac:dyDescent="0.25">
      <c r="A25" s="171"/>
      <c r="B25" s="168" t="s">
        <v>518</v>
      </c>
      <c r="C25" s="172" t="s">
        <v>519</v>
      </c>
      <c r="D25" s="168" t="s">
        <v>685</v>
      </c>
      <c r="E25" s="168" t="s">
        <v>521</v>
      </c>
      <c r="F25" s="169">
        <v>6</v>
      </c>
      <c r="G25" s="170"/>
      <c r="H25" s="170"/>
      <c r="I25" s="170">
        <f t="shared" si="0"/>
        <v>0</v>
      </c>
      <c r="J25" s="168">
        <f t="shared" si="1"/>
        <v>95.04</v>
      </c>
      <c r="K25" s="1">
        <f t="shared" si="2"/>
        <v>0</v>
      </c>
      <c r="L25" s="1">
        <f t="shared" si="3"/>
        <v>0</v>
      </c>
      <c r="M25" s="1"/>
      <c r="N25" s="1">
        <v>15.84</v>
      </c>
      <c r="O25" s="1"/>
      <c r="P25" s="167"/>
      <c r="Q25" s="173"/>
      <c r="R25" s="173"/>
      <c r="S25" s="167"/>
      <c r="Z25">
        <v>0</v>
      </c>
    </row>
    <row r="26" spans="1:26" ht="35.1" customHeight="1" x14ac:dyDescent="0.25">
      <c r="A26" s="171"/>
      <c r="B26" s="168" t="s">
        <v>518</v>
      </c>
      <c r="C26" s="172" t="s">
        <v>686</v>
      </c>
      <c r="D26" s="168" t="s">
        <v>687</v>
      </c>
      <c r="E26" s="168" t="s">
        <v>521</v>
      </c>
      <c r="F26" s="169">
        <v>12</v>
      </c>
      <c r="G26" s="170"/>
      <c r="H26" s="170"/>
      <c r="I26" s="170">
        <f t="shared" si="0"/>
        <v>0</v>
      </c>
      <c r="J26" s="168">
        <f t="shared" si="1"/>
        <v>216.12</v>
      </c>
      <c r="K26" s="1">
        <f t="shared" si="2"/>
        <v>0</v>
      </c>
      <c r="L26" s="1">
        <f t="shared" si="3"/>
        <v>0</v>
      </c>
      <c r="M26" s="1"/>
      <c r="N26" s="1">
        <v>18.010000000000002</v>
      </c>
      <c r="O26" s="1"/>
      <c r="P26" s="167"/>
      <c r="Q26" s="173"/>
      <c r="R26" s="173"/>
      <c r="S26" s="167"/>
      <c r="Z26">
        <v>0</v>
      </c>
    </row>
    <row r="27" spans="1:26" ht="24.95" customHeight="1" x14ac:dyDescent="0.25">
      <c r="A27" s="171"/>
      <c r="B27" s="168" t="s">
        <v>154</v>
      </c>
      <c r="C27" s="172" t="s">
        <v>787</v>
      </c>
      <c r="D27" s="168" t="s">
        <v>788</v>
      </c>
      <c r="E27" s="168" t="s">
        <v>143</v>
      </c>
      <c r="F27" s="169">
        <v>2</v>
      </c>
      <c r="G27" s="170"/>
      <c r="H27" s="170"/>
      <c r="I27" s="170">
        <f t="shared" si="0"/>
        <v>0</v>
      </c>
      <c r="J27" s="168">
        <f t="shared" si="1"/>
        <v>0.48</v>
      </c>
      <c r="K27" s="1">
        <f t="shared" si="2"/>
        <v>0</v>
      </c>
      <c r="L27" s="1">
        <f t="shared" si="3"/>
        <v>0</v>
      </c>
      <c r="M27" s="1"/>
      <c r="N27" s="1">
        <v>0.24</v>
      </c>
      <c r="O27" s="1"/>
      <c r="P27" s="167"/>
      <c r="Q27" s="173"/>
      <c r="R27" s="173"/>
      <c r="S27" s="167"/>
      <c r="Z27">
        <v>0</v>
      </c>
    </row>
    <row r="28" spans="1:26" ht="24.95" customHeight="1" x14ac:dyDescent="0.25">
      <c r="A28" s="171"/>
      <c r="B28" s="168" t="s">
        <v>154</v>
      </c>
      <c r="C28" s="172" t="s">
        <v>789</v>
      </c>
      <c r="D28" s="168" t="s">
        <v>790</v>
      </c>
      <c r="E28" s="168" t="s">
        <v>143</v>
      </c>
      <c r="F28" s="169">
        <v>10</v>
      </c>
      <c r="G28" s="170"/>
      <c r="H28" s="170"/>
      <c r="I28" s="170">
        <f t="shared" si="0"/>
        <v>0</v>
      </c>
      <c r="J28" s="168">
        <f t="shared" si="1"/>
        <v>50</v>
      </c>
      <c r="K28" s="1">
        <f t="shared" si="2"/>
        <v>0</v>
      </c>
      <c r="L28" s="1">
        <f t="shared" si="3"/>
        <v>0</v>
      </c>
      <c r="M28" s="1"/>
      <c r="N28" s="1">
        <v>5</v>
      </c>
      <c r="O28" s="1"/>
      <c r="P28" s="167"/>
      <c r="Q28" s="173"/>
      <c r="R28" s="173"/>
      <c r="S28" s="167"/>
      <c r="Z28">
        <v>0</v>
      </c>
    </row>
    <row r="29" spans="1:26" ht="24.95" customHeight="1" x14ac:dyDescent="0.25">
      <c r="A29" s="171"/>
      <c r="B29" s="168" t="s">
        <v>154</v>
      </c>
      <c r="C29" s="172" t="s">
        <v>791</v>
      </c>
      <c r="D29" s="168" t="s">
        <v>792</v>
      </c>
      <c r="E29" s="168" t="s">
        <v>143</v>
      </c>
      <c r="F29" s="169">
        <v>43.332999999999998</v>
      </c>
      <c r="G29" s="170"/>
      <c r="H29" s="170"/>
      <c r="I29" s="170">
        <f t="shared" si="0"/>
        <v>0</v>
      </c>
      <c r="J29" s="168">
        <f t="shared" si="1"/>
        <v>88.83</v>
      </c>
      <c r="K29" s="1">
        <f t="shared" si="2"/>
        <v>0</v>
      </c>
      <c r="L29" s="1">
        <f t="shared" si="3"/>
        <v>0</v>
      </c>
      <c r="M29" s="1"/>
      <c r="N29" s="1">
        <v>2.0499999999999998</v>
      </c>
      <c r="O29" s="1"/>
      <c r="P29" s="167"/>
      <c r="Q29" s="173"/>
      <c r="R29" s="173"/>
      <c r="S29" s="167"/>
      <c r="Z29">
        <v>0</v>
      </c>
    </row>
    <row r="30" spans="1:26" ht="24.95" customHeight="1" x14ac:dyDescent="0.25">
      <c r="A30" s="171"/>
      <c r="B30" s="168" t="s">
        <v>154</v>
      </c>
      <c r="C30" s="172" t="s">
        <v>793</v>
      </c>
      <c r="D30" s="168" t="s">
        <v>794</v>
      </c>
      <c r="E30" s="168" t="s">
        <v>143</v>
      </c>
      <c r="F30" s="169">
        <v>15</v>
      </c>
      <c r="G30" s="170"/>
      <c r="H30" s="170"/>
      <c r="I30" s="170">
        <f t="shared" si="0"/>
        <v>0</v>
      </c>
      <c r="J30" s="168">
        <f t="shared" si="1"/>
        <v>66</v>
      </c>
      <c r="K30" s="1">
        <f t="shared" si="2"/>
        <v>0</v>
      </c>
      <c r="L30" s="1">
        <f t="shared" si="3"/>
        <v>0</v>
      </c>
      <c r="M30" s="1"/>
      <c r="N30" s="1">
        <v>4.4000000000000004</v>
      </c>
      <c r="O30" s="1"/>
      <c r="P30" s="167"/>
      <c r="Q30" s="173"/>
      <c r="R30" s="173"/>
      <c r="S30" s="167"/>
      <c r="Z30">
        <v>0</v>
      </c>
    </row>
    <row r="31" spans="1:26" ht="24.95" customHeight="1" x14ac:dyDescent="0.25">
      <c r="A31" s="171"/>
      <c r="B31" s="168" t="s">
        <v>154</v>
      </c>
      <c r="C31" s="172" t="s">
        <v>795</v>
      </c>
      <c r="D31" s="168" t="s">
        <v>796</v>
      </c>
      <c r="E31" s="168" t="s">
        <v>143</v>
      </c>
      <c r="F31" s="169">
        <v>10</v>
      </c>
      <c r="G31" s="170"/>
      <c r="H31" s="170"/>
      <c r="I31" s="170">
        <f t="shared" si="0"/>
        <v>0</v>
      </c>
      <c r="J31" s="168">
        <f t="shared" si="1"/>
        <v>24.5</v>
      </c>
      <c r="K31" s="1">
        <f t="shared" si="2"/>
        <v>0</v>
      </c>
      <c r="L31" s="1">
        <f t="shared" si="3"/>
        <v>0</v>
      </c>
      <c r="M31" s="1"/>
      <c r="N31" s="1">
        <v>2.4500000000000002</v>
      </c>
      <c r="O31" s="1"/>
      <c r="P31" s="167"/>
      <c r="Q31" s="173"/>
      <c r="R31" s="173"/>
      <c r="S31" s="167"/>
      <c r="Z31">
        <v>0</v>
      </c>
    </row>
    <row r="32" spans="1:26" ht="24.95" customHeight="1" x14ac:dyDescent="0.25">
      <c r="A32" s="171"/>
      <c r="B32" s="168" t="s">
        <v>154</v>
      </c>
      <c r="C32" s="172" t="s">
        <v>797</v>
      </c>
      <c r="D32" s="168" t="s">
        <v>798</v>
      </c>
      <c r="E32" s="168" t="s">
        <v>143</v>
      </c>
      <c r="F32" s="169">
        <v>4</v>
      </c>
      <c r="G32" s="170"/>
      <c r="H32" s="170"/>
      <c r="I32" s="170">
        <f t="shared" si="0"/>
        <v>0</v>
      </c>
      <c r="J32" s="168">
        <f t="shared" si="1"/>
        <v>13.6</v>
      </c>
      <c r="K32" s="1">
        <f t="shared" si="2"/>
        <v>0</v>
      </c>
      <c r="L32" s="1">
        <f t="shared" si="3"/>
        <v>0</v>
      </c>
      <c r="M32" s="1"/>
      <c r="N32" s="1">
        <v>3.4</v>
      </c>
      <c r="O32" s="1"/>
      <c r="P32" s="167"/>
      <c r="Q32" s="173"/>
      <c r="R32" s="173"/>
      <c r="S32" s="167"/>
      <c r="Z32">
        <v>0</v>
      </c>
    </row>
    <row r="33" spans="1:26" ht="24.95" customHeight="1" x14ac:dyDescent="0.25">
      <c r="A33" s="171"/>
      <c r="B33" s="168" t="s">
        <v>154</v>
      </c>
      <c r="C33" s="172" t="s">
        <v>799</v>
      </c>
      <c r="D33" s="168" t="s">
        <v>800</v>
      </c>
      <c r="E33" s="168" t="s">
        <v>143</v>
      </c>
      <c r="F33" s="169">
        <v>4</v>
      </c>
      <c r="G33" s="170"/>
      <c r="H33" s="170"/>
      <c r="I33" s="170">
        <f t="shared" si="0"/>
        <v>0</v>
      </c>
      <c r="J33" s="168">
        <f t="shared" si="1"/>
        <v>17.2</v>
      </c>
      <c r="K33" s="1">
        <f t="shared" si="2"/>
        <v>0</v>
      </c>
      <c r="L33" s="1">
        <f t="shared" si="3"/>
        <v>0</v>
      </c>
      <c r="M33" s="1"/>
      <c r="N33" s="1">
        <v>4.3</v>
      </c>
      <c r="O33" s="1"/>
      <c r="P33" s="167"/>
      <c r="Q33" s="173"/>
      <c r="R33" s="173"/>
      <c r="S33" s="167"/>
      <c r="Z33">
        <v>0</v>
      </c>
    </row>
    <row r="34" spans="1:26" ht="24.95" customHeight="1" x14ac:dyDescent="0.25">
      <c r="A34" s="171"/>
      <c r="B34" s="168" t="s">
        <v>154</v>
      </c>
      <c r="C34" s="172" t="s">
        <v>801</v>
      </c>
      <c r="D34" s="168" t="s">
        <v>802</v>
      </c>
      <c r="E34" s="168" t="s">
        <v>143</v>
      </c>
      <c r="F34" s="169">
        <v>4</v>
      </c>
      <c r="G34" s="170"/>
      <c r="H34" s="170"/>
      <c r="I34" s="170">
        <f t="shared" si="0"/>
        <v>0</v>
      </c>
      <c r="J34" s="168">
        <f t="shared" si="1"/>
        <v>38.200000000000003</v>
      </c>
      <c r="K34" s="1">
        <f t="shared" si="2"/>
        <v>0</v>
      </c>
      <c r="L34" s="1">
        <f t="shared" si="3"/>
        <v>0</v>
      </c>
      <c r="M34" s="1"/>
      <c r="N34" s="1">
        <v>9.5500000000000007</v>
      </c>
      <c r="O34" s="1"/>
      <c r="P34" s="167"/>
      <c r="Q34" s="173"/>
      <c r="R34" s="173"/>
      <c r="S34" s="167"/>
      <c r="Z34">
        <v>0</v>
      </c>
    </row>
    <row r="35" spans="1:26" ht="24.95" customHeight="1" x14ac:dyDescent="0.25">
      <c r="A35" s="171"/>
      <c r="B35" s="168" t="s">
        <v>154</v>
      </c>
      <c r="C35" s="172" t="s">
        <v>803</v>
      </c>
      <c r="D35" s="168" t="s">
        <v>804</v>
      </c>
      <c r="E35" s="168" t="s">
        <v>143</v>
      </c>
      <c r="F35" s="169">
        <v>4</v>
      </c>
      <c r="G35" s="170"/>
      <c r="H35" s="170"/>
      <c r="I35" s="170">
        <f t="shared" si="0"/>
        <v>0</v>
      </c>
      <c r="J35" s="168">
        <f t="shared" si="1"/>
        <v>20.2</v>
      </c>
      <c r="K35" s="1">
        <f t="shared" si="2"/>
        <v>0</v>
      </c>
      <c r="L35" s="1">
        <f t="shared" si="3"/>
        <v>0</v>
      </c>
      <c r="M35" s="1"/>
      <c r="N35" s="1">
        <v>5.05</v>
      </c>
      <c r="O35" s="1"/>
      <c r="P35" s="167"/>
      <c r="Q35" s="173"/>
      <c r="R35" s="173"/>
      <c r="S35" s="167"/>
      <c r="Z35">
        <v>0</v>
      </c>
    </row>
    <row r="36" spans="1:26" ht="24.95" customHeight="1" x14ac:dyDescent="0.25">
      <c r="A36" s="171"/>
      <c r="B36" s="168" t="s">
        <v>154</v>
      </c>
      <c r="C36" s="172" t="s">
        <v>805</v>
      </c>
      <c r="D36" s="168" t="s">
        <v>806</v>
      </c>
      <c r="E36" s="168" t="s">
        <v>143</v>
      </c>
      <c r="F36" s="169">
        <v>2</v>
      </c>
      <c r="G36" s="170"/>
      <c r="H36" s="170"/>
      <c r="I36" s="170">
        <f t="shared" si="0"/>
        <v>0</v>
      </c>
      <c r="J36" s="168">
        <f t="shared" si="1"/>
        <v>9.9</v>
      </c>
      <c r="K36" s="1">
        <f t="shared" si="2"/>
        <v>0</v>
      </c>
      <c r="L36" s="1">
        <f t="shared" si="3"/>
        <v>0</v>
      </c>
      <c r="M36" s="1"/>
      <c r="N36" s="1">
        <v>4.95</v>
      </c>
      <c r="O36" s="1"/>
      <c r="P36" s="167"/>
      <c r="Q36" s="173"/>
      <c r="R36" s="173"/>
      <c r="S36" s="167"/>
      <c r="Z36">
        <v>0</v>
      </c>
    </row>
    <row r="37" spans="1:26" ht="24.95" customHeight="1" x14ac:dyDescent="0.25">
      <c r="A37" s="171"/>
      <c r="B37" s="168" t="s">
        <v>154</v>
      </c>
      <c r="C37" s="172" t="s">
        <v>807</v>
      </c>
      <c r="D37" s="168" t="s">
        <v>808</v>
      </c>
      <c r="E37" s="168" t="s">
        <v>143</v>
      </c>
      <c r="F37" s="169">
        <v>2</v>
      </c>
      <c r="G37" s="170"/>
      <c r="H37" s="170"/>
      <c r="I37" s="170">
        <f t="shared" si="0"/>
        <v>0</v>
      </c>
      <c r="J37" s="168">
        <f t="shared" si="1"/>
        <v>94.6</v>
      </c>
      <c r="K37" s="1">
        <f t="shared" si="2"/>
        <v>0</v>
      </c>
      <c r="L37" s="1">
        <f t="shared" si="3"/>
        <v>0</v>
      </c>
      <c r="M37" s="1"/>
      <c r="N37" s="1">
        <v>47.3</v>
      </c>
      <c r="O37" s="1"/>
      <c r="P37" s="167"/>
      <c r="Q37" s="173"/>
      <c r="R37" s="173"/>
      <c r="S37" s="167"/>
      <c r="Z37">
        <v>0</v>
      </c>
    </row>
    <row r="38" spans="1:26" ht="24.95" customHeight="1" x14ac:dyDescent="0.25">
      <c r="A38" s="171"/>
      <c r="B38" s="168" t="s">
        <v>154</v>
      </c>
      <c r="C38" s="172" t="s">
        <v>809</v>
      </c>
      <c r="D38" s="168" t="s">
        <v>810</v>
      </c>
      <c r="E38" s="168" t="s">
        <v>143</v>
      </c>
      <c r="F38" s="169">
        <v>2</v>
      </c>
      <c r="G38" s="170"/>
      <c r="H38" s="170"/>
      <c r="I38" s="170">
        <f t="shared" si="0"/>
        <v>0</v>
      </c>
      <c r="J38" s="168">
        <f t="shared" si="1"/>
        <v>5.32</v>
      </c>
      <c r="K38" s="1">
        <f t="shared" si="2"/>
        <v>0</v>
      </c>
      <c r="L38" s="1">
        <f t="shared" si="3"/>
        <v>0</v>
      </c>
      <c r="M38" s="1"/>
      <c r="N38" s="1">
        <v>2.66</v>
      </c>
      <c r="O38" s="1"/>
      <c r="P38" s="167"/>
      <c r="Q38" s="173"/>
      <c r="R38" s="173"/>
      <c r="S38" s="167"/>
      <c r="Z38">
        <v>0</v>
      </c>
    </row>
    <row r="39" spans="1:26" ht="24.95" customHeight="1" x14ac:dyDescent="0.25">
      <c r="A39" s="171"/>
      <c r="B39" s="168" t="s">
        <v>154</v>
      </c>
      <c r="C39" s="172" t="s">
        <v>811</v>
      </c>
      <c r="D39" s="168" t="s">
        <v>812</v>
      </c>
      <c r="E39" s="168" t="s">
        <v>233</v>
      </c>
      <c r="F39" s="169">
        <v>30</v>
      </c>
      <c r="G39" s="170"/>
      <c r="H39" s="170"/>
      <c r="I39" s="170">
        <f t="shared" si="0"/>
        <v>0</v>
      </c>
      <c r="J39" s="168">
        <f t="shared" si="1"/>
        <v>129</v>
      </c>
      <c r="K39" s="1">
        <f t="shared" si="2"/>
        <v>0</v>
      </c>
      <c r="L39" s="1">
        <f t="shared" si="3"/>
        <v>0</v>
      </c>
      <c r="M39" s="1"/>
      <c r="N39" s="1">
        <v>4.3</v>
      </c>
      <c r="O39" s="1"/>
      <c r="P39" s="167"/>
      <c r="Q39" s="173"/>
      <c r="R39" s="173"/>
      <c r="S39" s="167"/>
      <c r="Z39">
        <v>0</v>
      </c>
    </row>
    <row r="40" spans="1:26" ht="24.95" customHeight="1" x14ac:dyDescent="0.25">
      <c r="A40" s="171"/>
      <c r="B40" s="168" t="s">
        <v>154</v>
      </c>
      <c r="C40" s="172" t="s">
        <v>813</v>
      </c>
      <c r="D40" s="168" t="s">
        <v>814</v>
      </c>
      <c r="E40" s="168" t="s">
        <v>233</v>
      </c>
      <c r="F40" s="169">
        <v>10</v>
      </c>
      <c r="G40" s="170"/>
      <c r="H40" s="170"/>
      <c r="I40" s="170">
        <f t="shared" si="0"/>
        <v>0</v>
      </c>
      <c r="J40" s="168">
        <f t="shared" si="1"/>
        <v>67.5</v>
      </c>
      <c r="K40" s="1">
        <f t="shared" si="2"/>
        <v>0</v>
      </c>
      <c r="L40" s="1">
        <f t="shared" si="3"/>
        <v>0</v>
      </c>
      <c r="M40" s="1"/>
      <c r="N40" s="1">
        <v>6.75</v>
      </c>
      <c r="O40" s="1"/>
      <c r="P40" s="167"/>
      <c r="Q40" s="173"/>
      <c r="R40" s="173"/>
      <c r="S40" s="167"/>
      <c r="Z40">
        <v>0</v>
      </c>
    </row>
    <row r="41" spans="1:26" ht="24.95" customHeight="1" x14ac:dyDescent="0.25">
      <c r="A41" s="171"/>
      <c r="B41" s="168" t="s">
        <v>154</v>
      </c>
      <c r="C41" s="172" t="s">
        <v>815</v>
      </c>
      <c r="D41" s="168" t="s">
        <v>816</v>
      </c>
      <c r="E41" s="168" t="s">
        <v>233</v>
      </c>
      <c r="F41" s="169">
        <v>50</v>
      </c>
      <c r="G41" s="170"/>
      <c r="H41" s="170"/>
      <c r="I41" s="170">
        <f t="shared" si="0"/>
        <v>0</v>
      </c>
      <c r="J41" s="168">
        <f t="shared" si="1"/>
        <v>242.5</v>
      </c>
      <c r="K41" s="1">
        <f t="shared" si="2"/>
        <v>0</v>
      </c>
      <c r="L41" s="1">
        <f t="shared" si="3"/>
        <v>0</v>
      </c>
      <c r="M41" s="1"/>
      <c r="N41" s="1">
        <v>4.8499999999999996</v>
      </c>
      <c r="O41" s="1"/>
      <c r="P41" s="167"/>
      <c r="Q41" s="173"/>
      <c r="R41" s="173"/>
      <c r="S41" s="167"/>
      <c r="Z41">
        <v>0</v>
      </c>
    </row>
    <row r="42" spans="1:26" ht="24.95" customHeight="1" x14ac:dyDescent="0.25">
      <c r="A42" s="171"/>
      <c r="B42" s="168" t="s">
        <v>154</v>
      </c>
      <c r="C42" s="172" t="s">
        <v>817</v>
      </c>
      <c r="D42" s="168" t="s">
        <v>818</v>
      </c>
      <c r="E42" s="168" t="s">
        <v>233</v>
      </c>
      <c r="F42" s="169">
        <v>40</v>
      </c>
      <c r="G42" s="170"/>
      <c r="H42" s="170"/>
      <c r="I42" s="170">
        <f t="shared" si="0"/>
        <v>0</v>
      </c>
      <c r="J42" s="168">
        <f t="shared" si="1"/>
        <v>116</v>
      </c>
      <c r="K42" s="1">
        <f t="shared" si="2"/>
        <v>0</v>
      </c>
      <c r="L42" s="1">
        <f t="shared" si="3"/>
        <v>0</v>
      </c>
      <c r="M42" s="1"/>
      <c r="N42" s="1">
        <v>2.9</v>
      </c>
      <c r="O42" s="1"/>
      <c r="P42" s="167"/>
      <c r="Q42" s="173"/>
      <c r="R42" s="173"/>
      <c r="S42" s="167"/>
      <c r="Z42">
        <v>0</v>
      </c>
    </row>
    <row r="43" spans="1:26" ht="24.95" customHeight="1" x14ac:dyDescent="0.25">
      <c r="A43" s="171"/>
      <c r="B43" s="168" t="s">
        <v>154</v>
      </c>
      <c r="C43" s="172" t="s">
        <v>819</v>
      </c>
      <c r="D43" s="168" t="s">
        <v>820</v>
      </c>
      <c r="E43" s="168" t="s">
        <v>233</v>
      </c>
      <c r="F43" s="169">
        <v>10</v>
      </c>
      <c r="G43" s="170"/>
      <c r="H43" s="170"/>
      <c r="I43" s="170">
        <f t="shared" si="0"/>
        <v>0</v>
      </c>
      <c r="J43" s="168">
        <f t="shared" si="1"/>
        <v>42.5</v>
      </c>
      <c r="K43" s="1">
        <f t="shared" si="2"/>
        <v>0</v>
      </c>
      <c r="L43" s="1">
        <f t="shared" si="3"/>
        <v>0</v>
      </c>
      <c r="M43" s="1"/>
      <c r="N43" s="1">
        <v>4.25</v>
      </c>
      <c r="O43" s="1"/>
      <c r="P43" s="167"/>
      <c r="Q43" s="173"/>
      <c r="R43" s="173"/>
      <c r="S43" s="167"/>
      <c r="Z43">
        <v>0</v>
      </c>
    </row>
    <row r="44" spans="1:26" ht="24.95" customHeight="1" x14ac:dyDescent="0.25">
      <c r="A44" s="171"/>
      <c r="B44" s="168" t="s">
        <v>154</v>
      </c>
      <c r="C44" s="172" t="s">
        <v>821</v>
      </c>
      <c r="D44" s="168" t="s">
        <v>822</v>
      </c>
      <c r="E44" s="168" t="s">
        <v>143</v>
      </c>
      <c r="F44" s="169">
        <v>2</v>
      </c>
      <c r="G44" s="170"/>
      <c r="H44" s="170"/>
      <c r="I44" s="170">
        <f t="shared" si="0"/>
        <v>0</v>
      </c>
      <c r="J44" s="168">
        <f t="shared" si="1"/>
        <v>4.74</v>
      </c>
      <c r="K44" s="1">
        <f t="shared" si="2"/>
        <v>0</v>
      </c>
      <c r="L44" s="1">
        <f t="shared" si="3"/>
        <v>0</v>
      </c>
      <c r="M44" s="1"/>
      <c r="N44" s="1">
        <v>2.37</v>
      </c>
      <c r="O44" s="1"/>
      <c r="P44" s="167"/>
      <c r="Q44" s="173"/>
      <c r="R44" s="173"/>
      <c r="S44" s="167"/>
      <c r="Z44">
        <v>0</v>
      </c>
    </row>
    <row r="45" spans="1:26" ht="24.95" customHeight="1" x14ac:dyDescent="0.25">
      <c r="A45" s="171"/>
      <c r="B45" s="168" t="s">
        <v>154</v>
      </c>
      <c r="C45" s="172" t="s">
        <v>823</v>
      </c>
      <c r="D45" s="168" t="s">
        <v>824</v>
      </c>
      <c r="E45" s="168" t="s">
        <v>233</v>
      </c>
      <c r="F45" s="169">
        <v>10</v>
      </c>
      <c r="G45" s="170"/>
      <c r="H45" s="170"/>
      <c r="I45" s="170">
        <f t="shared" si="0"/>
        <v>0</v>
      </c>
      <c r="J45" s="168">
        <f t="shared" si="1"/>
        <v>169.8</v>
      </c>
      <c r="K45" s="1">
        <f t="shared" si="2"/>
        <v>0</v>
      </c>
      <c r="L45" s="1">
        <f t="shared" si="3"/>
        <v>0</v>
      </c>
      <c r="M45" s="1"/>
      <c r="N45" s="1">
        <v>16.98</v>
      </c>
      <c r="O45" s="1"/>
      <c r="P45" s="167"/>
      <c r="Q45" s="173"/>
      <c r="R45" s="173"/>
      <c r="S45" s="167"/>
      <c r="Z45">
        <v>0</v>
      </c>
    </row>
    <row r="46" spans="1:26" ht="24.95" customHeight="1" x14ac:dyDescent="0.25">
      <c r="A46" s="171"/>
      <c r="B46" s="168" t="s">
        <v>757</v>
      </c>
      <c r="C46" s="172" t="s">
        <v>758</v>
      </c>
      <c r="D46" s="168" t="s">
        <v>759</v>
      </c>
      <c r="E46" s="168" t="s">
        <v>253</v>
      </c>
      <c r="F46" s="169">
        <v>1</v>
      </c>
      <c r="G46" s="175"/>
      <c r="H46" s="175"/>
      <c r="I46" s="175">
        <f t="shared" si="0"/>
        <v>0</v>
      </c>
      <c r="J46" s="168">
        <f t="shared" si="1"/>
        <v>10.26</v>
      </c>
      <c r="K46" s="1">
        <f t="shared" si="2"/>
        <v>0</v>
      </c>
      <c r="L46" s="1"/>
      <c r="M46" s="1">
        <f>ROUND(F46*(G46),2)</f>
        <v>0</v>
      </c>
      <c r="N46" s="1">
        <v>10.26</v>
      </c>
      <c r="O46" s="1"/>
      <c r="P46" s="167"/>
      <c r="Q46" s="173"/>
      <c r="R46" s="173"/>
      <c r="S46" s="167"/>
      <c r="Z46">
        <v>0</v>
      </c>
    </row>
    <row r="47" spans="1:26" ht="24.95" customHeight="1" x14ac:dyDescent="0.25">
      <c r="A47" s="171"/>
      <c r="B47" s="168" t="s">
        <v>757</v>
      </c>
      <c r="C47" s="172" t="s">
        <v>760</v>
      </c>
      <c r="D47" s="168" t="s">
        <v>761</v>
      </c>
      <c r="E47" s="168" t="s">
        <v>253</v>
      </c>
      <c r="F47" s="169">
        <v>3</v>
      </c>
      <c r="G47" s="175"/>
      <c r="H47" s="175"/>
      <c r="I47" s="175">
        <f t="shared" si="0"/>
        <v>0</v>
      </c>
      <c r="J47" s="168">
        <f t="shared" si="1"/>
        <v>30.78</v>
      </c>
      <c r="K47" s="1">
        <f t="shared" si="2"/>
        <v>0</v>
      </c>
      <c r="L47" s="1"/>
      <c r="M47" s="1">
        <f>ROUND(F47*(G47),2)</f>
        <v>0</v>
      </c>
      <c r="N47" s="1">
        <v>10.26</v>
      </c>
      <c r="O47" s="1"/>
      <c r="P47" s="167"/>
      <c r="Q47" s="173"/>
      <c r="R47" s="173"/>
      <c r="S47" s="167"/>
      <c r="Z47">
        <v>0</v>
      </c>
    </row>
    <row r="48" spans="1:26" ht="24.95" customHeight="1" x14ac:dyDescent="0.25">
      <c r="A48" s="171"/>
      <c r="B48" s="168" t="s">
        <v>757</v>
      </c>
      <c r="C48" s="172" t="s">
        <v>825</v>
      </c>
      <c r="D48" s="168" t="s">
        <v>826</v>
      </c>
      <c r="E48" s="168" t="s">
        <v>253</v>
      </c>
      <c r="F48" s="169">
        <v>1</v>
      </c>
      <c r="G48" s="175"/>
      <c r="H48" s="175"/>
      <c r="I48" s="175">
        <f t="shared" si="0"/>
        <v>0</v>
      </c>
      <c r="J48" s="168">
        <f t="shared" si="1"/>
        <v>10.26</v>
      </c>
      <c r="K48" s="1">
        <f t="shared" si="2"/>
        <v>0</v>
      </c>
      <c r="L48" s="1"/>
      <c r="M48" s="1">
        <f>ROUND(F48*(G48),2)</f>
        <v>0</v>
      </c>
      <c r="N48" s="1">
        <v>10.26</v>
      </c>
      <c r="O48" s="1"/>
      <c r="P48" s="167"/>
      <c r="Q48" s="173"/>
      <c r="R48" s="173"/>
      <c r="S48" s="167"/>
      <c r="Z48">
        <v>0</v>
      </c>
    </row>
    <row r="49" spans="1:26" x14ac:dyDescent="0.25">
      <c r="A49" s="156"/>
      <c r="B49" s="156"/>
      <c r="C49" s="156"/>
      <c r="D49" s="156" t="s">
        <v>645</v>
      </c>
      <c r="E49" s="156"/>
      <c r="F49" s="167"/>
      <c r="G49" s="159"/>
      <c r="H49" s="159"/>
      <c r="I49" s="159">
        <f>ROUND((SUM(I10:I48))/1,2)</f>
        <v>0</v>
      </c>
      <c r="J49" s="156"/>
      <c r="K49" s="156"/>
      <c r="L49" s="156">
        <f>ROUND((SUM(L10:L48))/1,2)</f>
        <v>0</v>
      </c>
      <c r="M49" s="156">
        <f>ROUND((SUM(M10:M48))/1,2)</f>
        <v>0</v>
      </c>
      <c r="N49" s="156"/>
      <c r="O49" s="156"/>
      <c r="P49" s="174">
        <f>ROUND((SUM(P10:P48))/1,2)</f>
        <v>0</v>
      </c>
      <c r="S49" s="167">
        <f>ROUND((SUM(S10:S48))/1,2)</f>
        <v>0</v>
      </c>
    </row>
    <row r="50" spans="1:26" x14ac:dyDescent="0.25">
      <c r="A50" s="1"/>
      <c r="B50" s="1"/>
      <c r="C50" s="1"/>
      <c r="D50" s="1"/>
      <c r="E50" s="1"/>
      <c r="F50" s="163"/>
      <c r="G50" s="149"/>
      <c r="H50" s="149"/>
      <c r="I50" s="149"/>
      <c r="J50" s="1"/>
      <c r="K50" s="1"/>
      <c r="L50" s="1"/>
      <c r="M50" s="1"/>
      <c r="N50" s="1"/>
      <c r="O50" s="1"/>
      <c r="P50" s="1"/>
      <c r="S50" s="1"/>
    </row>
    <row r="51" spans="1:26" x14ac:dyDescent="0.25">
      <c r="A51" s="156"/>
      <c r="B51" s="156"/>
      <c r="C51" s="156"/>
      <c r="D51" s="2" t="s">
        <v>644</v>
      </c>
      <c r="E51" s="156"/>
      <c r="F51" s="167"/>
      <c r="G51" s="159"/>
      <c r="H51" s="159">
        <f>ROUND((SUM(M9:M50))/2,2)</f>
        <v>0</v>
      </c>
      <c r="I51" s="159">
        <f>ROUND((SUM(I9:I50))/2,2)</f>
        <v>0</v>
      </c>
      <c r="J51" s="156"/>
      <c r="K51" s="156"/>
      <c r="L51" s="156">
        <f>ROUND((SUM(L9:L50))/2,2)</f>
        <v>0</v>
      </c>
      <c r="M51" s="156">
        <f>ROUND((SUM(M9:M50))/2,2)</f>
        <v>0</v>
      </c>
      <c r="N51" s="156"/>
      <c r="O51" s="156"/>
      <c r="P51" s="174">
        <f>ROUND((SUM(P9:P50))/2,2)</f>
        <v>0</v>
      </c>
      <c r="S51" s="174">
        <f>ROUND((SUM(S9:S50))/2,2)</f>
        <v>0</v>
      </c>
    </row>
    <row r="52" spans="1:26" x14ac:dyDescent="0.25">
      <c r="A52" s="176"/>
      <c r="B52" s="176"/>
      <c r="C52" s="176"/>
      <c r="D52" s="176" t="s">
        <v>90</v>
      </c>
      <c r="E52" s="176"/>
      <c r="F52" s="177"/>
      <c r="G52" s="178"/>
      <c r="H52" s="178">
        <f>ROUND((SUM(M9:M51))/3,2)</f>
        <v>0</v>
      </c>
      <c r="I52" s="178">
        <f>ROUND((SUM(I9:I51))/3,2)</f>
        <v>0</v>
      </c>
      <c r="J52" s="176"/>
      <c r="K52" s="176">
        <f>ROUND((SUM(K9:K51))/3,2)</f>
        <v>0</v>
      </c>
      <c r="L52" s="176">
        <f>ROUND((SUM(L9:L51))/3,2)</f>
        <v>0</v>
      </c>
      <c r="M52" s="176">
        <f>ROUND((SUM(M9:M51))/3,2)</f>
        <v>0</v>
      </c>
      <c r="N52" s="176"/>
      <c r="O52" s="176"/>
      <c r="P52" s="177">
        <f>ROUND((SUM(P9:P51))/3,2)</f>
        <v>0</v>
      </c>
      <c r="S52" s="177">
        <f>ROUND((SUM(S9:S51))/3,2)</f>
        <v>0</v>
      </c>
      <c r="Z52">
        <f>(SUM(Z9:Z51))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Prístavba kuchyne ku kultúrnemu domu - Čičava / SO 01 - Hlavný objekt - Bleskozvod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17</vt:i4>
      </vt:variant>
      <vt:variant>
        <vt:lpstr>Pomenované rozsahy</vt:lpstr>
      </vt:variant>
      <vt:variant>
        <vt:i4>10</vt:i4>
      </vt:variant>
    </vt:vector>
  </HeadingPairs>
  <TitlesOfParts>
    <vt:vector size="27" baseType="lpstr">
      <vt:lpstr>Rekapitulácia</vt:lpstr>
      <vt:lpstr>Krycí list stavby</vt:lpstr>
      <vt:lpstr>Kryci_list 12918</vt:lpstr>
      <vt:lpstr>Rekap 12918</vt:lpstr>
      <vt:lpstr>SO 12918</vt:lpstr>
      <vt:lpstr>Kryci_list 12919</vt:lpstr>
      <vt:lpstr>Rekap 12919</vt:lpstr>
      <vt:lpstr>SO 12919</vt:lpstr>
      <vt:lpstr>Kryci_list 12920</vt:lpstr>
      <vt:lpstr>Rekap 12920</vt:lpstr>
      <vt:lpstr>SO 12920</vt:lpstr>
      <vt:lpstr>Kryci_list 12921</vt:lpstr>
      <vt:lpstr>Rekap 12921</vt:lpstr>
      <vt:lpstr>SO 12921</vt:lpstr>
      <vt:lpstr>Kryci_list 12922</vt:lpstr>
      <vt:lpstr>Rekap 12922</vt:lpstr>
      <vt:lpstr>SO 12922</vt:lpstr>
      <vt:lpstr>'Rekap 12918'!Názvy_tlače</vt:lpstr>
      <vt:lpstr>'Rekap 12919'!Názvy_tlače</vt:lpstr>
      <vt:lpstr>'Rekap 12920'!Názvy_tlače</vt:lpstr>
      <vt:lpstr>'Rekap 12921'!Názvy_tlače</vt:lpstr>
      <vt:lpstr>'Rekap 12922'!Názvy_tlače</vt:lpstr>
      <vt:lpstr>'SO 12918'!Názvy_tlače</vt:lpstr>
      <vt:lpstr>'SO 12919'!Názvy_tlače</vt:lpstr>
      <vt:lpstr>'SO 12920'!Názvy_tlače</vt:lpstr>
      <vt:lpstr>'SO 12921'!Názvy_tlače</vt:lpstr>
      <vt:lpstr>'SO 12922'!Názvy_tlače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dcterms:created xsi:type="dcterms:W3CDTF">2018-06-05T07:23:14Z</dcterms:created>
  <dcterms:modified xsi:type="dcterms:W3CDTF">2018-06-05T07:39:10Z</dcterms:modified>
</cp:coreProperties>
</file>